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0" windowHeight="0"/>
  </bookViews>
  <sheets>
    <sheet name="Rekapitulace stavby" sheetId="1" r:id="rId1"/>
    <sheet name="1 - úsek 1 a úsek 3" sheetId="2" r:id="rId2"/>
    <sheet name="2 - úsek 2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úsek 1 a úsek 3'!$C$129:$K$350</definedName>
    <definedName name="_xlnm.Print_Area" localSheetId="1">'1 - úsek 1 a úsek 3'!$C$4:$J$76,'1 - úsek 1 a úsek 3'!$C$82:$J$111,'1 - úsek 1 a úsek 3'!$C$117:$J$350</definedName>
    <definedName name="_xlnm.Print_Titles" localSheetId="1">'1 - úsek 1 a úsek 3'!$129:$129</definedName>
    <definedName name="_xlnm._FilterDatabase" localSheetId="2" hidden="1">'2 - úsek 2'!$C$126:$K$280</definedName>
    <definedName name="_xlnm.Print_Area" localSheetId="2">'2 - úsek 2'!$C$4:$J$76,'2 - úsek 2'!$C$82:$J$108,'2 - úsek 2'!$C$114:$J$280</definedName>
    <definedName name="_xlnm.Print_Titles" localSheetId="2">'2 - úsek 2'!$126:$126</definedName>
    <definedName name="_xlnm.Print_Area" localSheetId="3">'Seznam figur'!$C$4:$G$66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279"/>
  <c r="BH279"/>
  <c r="BG279"/>
  <c r="BF279"/>
  <c r="T279"/>
  <c r="T278"/>
  <c r="R279"/>
  <c r="R278"/>
  <c r="P279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T262"/>
  <c r="R263"/>
  <c r="R262"/>
  <c r="P263"/>
  <c r="P262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2"/>
  <c r="BH152"/>
  <c r="BG152"/>
  <c r="BF152"/>
  <c r="T152"/>
  <c r="R152"/>
  <c r="P152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124"/>
  <c r="J23"/>
  <c r="J18"/>
  <c r="E18"/>
  <c r="F92"/>
  <c r="J17"/>
  <c r="J12"/>
  <c r="J89"/>
  <c r="E7"/>
  <c r="E85"/>
  <c i="2" r="J37"/>
  <c r="J36"/>
  <c i="1" r="AY95"/>
  <c i="2" r="J35"/>
  <c i="1" r="AX95"/>
  <c i="2" r="BI349"/>
  <c r="BH349"/>
  <c r="BG349"/>
  <c r="BF349"/>
  <c r="T349"/>
  <c r="T348"/>
  <c r="R349"/>
  <c r="R348"/>
  <c r="P349"/>
  <c r="P348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2"/>
  <c r="BH332"/>
  <c r="BG332"/>
  <c r="BF332"/>
  <c r="T332"/>
  <c r="T331"/>
  <c r="T330"/>
  <c r="R332"/>
  <c r="R331"/>
  <c r="R330"/>
  <c r="P332"/>
  <c r="P331"/>
  <c r="P330"/>
  <c r="BI328"/>
  <c r="BH328"/>
  <c r="BG328"/>
  <c r="BF328"/>
  <c r="T328"/>
  <c r="T327"/>
  <c r="R328"/>
  <c r="R327"/>
  <c r="P328"/>
  <c r="P327"/>
  <c r="BI324"/>
  <c r="BH324"/>
  <c r="BG324"/>
  <c r="BF324"/>
  <c r="T324"/>
  <c r="R324"/>
  <c r="P324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7"/>
  <c r="BH237"/>
  <c r="BG237"/>
  <c r="BF237"/>
  <c r="T237"/>
  <c r="R237"/>
  <c r="P237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0"/>
  <c r="BH160"/>
  <c r="BG160"/>
  <c r="BF160"/>
  <c r="T160"/>
  <c r="R160"/>
  <c r="P160"/>
  <c r="BI154"/>
  <c r="BH154"/>
  <c r="BG154"/>
  <c r="BF154"/>
  <c r="T154"/>
  <c r="R154"/>
  <c r="P154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J126"/>
  <c r="F126"/>
  <c r="F124"/>
  <c r="E122"/>
  <c r="J91"/>
  <c r="F91"/>
  <c r="F89"/>
  <c r="E87"/>
  <c r="J24"/>
  <c r="E24"/>
  <c r="J127"/>
  <c r="J23"/>
  <c r="J18"/>
  <c r="E18"/>
  <c r="F92"/>
  <c r="J17"/>
  <c r="J12"/>
  <c r="J89"/>
  <c r="E7"/>
  <c r="E120"/>
  <c i="1" r="L90"/>
  <c r="AM90"/>
  <c r="AM89"/>
  <c r="L89"/>
  <c r="AM87"/>
  <c r="L87"/>
  <c r="L85"/>
  <c r="L84"/>
  <c i="2" r="J349"/>
  <c r="J339"/>
  <c r="BK231"/>
  <c r="J211"/>
  <c r="BK160"/>
  <c r="J148"/>
  <c r="J346"/>
  <c r="BK337"/>
  <c r="J332"/>
  <c r="J311"/>
  <c r="BK303"/>
  <c r="J298"/>
  <c r="BK291"/>
  <c r="J286"/>
  <c r="J281"/>
  <c r="BK276"/>
  <c r="J273"/>
  <c r="BK264"/>
  <c r="J261"/>
  <c r="BK253"/>
  <c r="BK226"/>
  <c r="BK206"/>
  <c r="J175"/>
  <c r="J160"/>
  <c r="BK328"/>
  <c r="J319"/>
  <c r="J316"/>
  <c r="BK245"/>
  <c r="J204"/>
  <c r="J196"/>
  <c r="J180"/>
  <c r="BK133"/>
  <c r="J324"/>
  <c r="BK243"/>
  <c r="J226"/>
  <c r="BK204"/>
  <c r="J190"/>
  <c r="J138"/>
  <c i="3" r="J279"/>
  <c r="J263"/>
  <c r="BK231"/>
  <c r="BK206"/>
  <c r="J179"/>
  <c r="BK168"/>
  <c r="BK152"/>
  <c r="J146"/>
  <c r="J141"/>
  <c r="J276"/>
  <c r="BK269"/>
  <c r="BK254"/>
  <c r="J246"/>
  <c r="BK223"/>
  <c r="J206"/>
  <c r="J193"/>
  <c r="BK179"/>
  <c r="BK159"/>
  <c r="BK130"/>
  <c r="BK276"/>
  <c r="BK271"/>
  <c r="J267"/>
  <c r="J254"/>
  <c r="BK239"/>
  <c r="BK234"/>
  <c r="J210"/>
  <c r="J185"/>
  <c r="J135"/>
  <c r="J234"/>
  <c r="BK219"/>
  <c r="BK176"/>
  <c r="BK138"/>
  <c i="2" r="BK346"/>
  <c r="J253"/>
  <c r="J218"/>
  <c r="BK193"/>
  <c r="BK138"/>
  <c r="J344"/>
  <c r="J337"/>
  <c r="BK313"/>
  <c r="BK308"/>
  <c r="J303"/>
  <c r="BK293"/>
  <c r="J291"/>
  <c r="BK281"/>
  <c r="J278"/>
  <c r="BK273"/>
  <c r="J268"/>
  <c r="BK261"/>
  <c r="BK259"/>
  <c r="J249"/>
  <c r="J231"/>
  <c r="BK216"/>
  <c r="BK196"/>
  <c r="BK170"/>
  <c r="J143"/>
  <c r="J328"/>
  <c r="BK319"/>
  <c r="BK316"/>
  <c r="J313"/>
  <c r="J243"/>
  <c r="BK199"/>
  <c r="BK190"/>
  <c r="BK175"/>
  <c r="BK148"/>
  <c r="BK341"/>
  <c r="BK249"/>
  <c r="J229"/>
  <c r="J216"/>
  <c r="J193"/>
  <c r="BK154"/>
  <c i="3" r="BK267"/>
  <c r="J242"/>
  <c r="J219"/>
  <c r="J202"/>
  <c r="BK188"/>
  <c r="J171"/>
  <c r="J162"/>
  <c r="J271"/>
  <c r="BK263"/>
  <c r="J251"/>
  <c r="J231"/>
  <c r="J221"/>
  <c r="BK202"/>
  <c r="BK196"/>
  <c r="BK185"/>
  <c r="BK171"/>
  <c r="BK141"/>
  <c r="BK242"/>
  <c r="BK216"/>
  <c r="BK193"/>
  <c r="J159"/>
  <c r="BK246"/>
  <c r="J226"/>
  <c r="J212"/>
  <c r="J182"/>
  <c r="J152"/>
  <c r="J130"/>
  <c i="2" r="BK344"/>
  <c r="J341"/>
  <c r="J221"/>
  <c r="J206"/>
  <c r="J183"/>
  <c r="J154"/>
  <c r="BK349"/>
  <c r="BK339"/>
  <c r="BK332"/>
  <c r="BK311"/>
  <c r="J308"/>
  <c r="BK298"/>
  <c r="J293"/>
  <c r="BK286"/>
  <c r="BK278"/>
  <c r="J276"/>
  <c r="BK268"/>
  <c r="J264"/>
  <c r="J259"/>
  <c r="J237"/>
  <c r="BK218"/>
  <c r="BK211"/>
  <c r="BK180"/>
  <c r="BK167"/>
  <c i="1" r="AS94"/>
  <c i="2" r="BK229"/>
  <c r="BK183"/>
  <c r="J170"/>
  <c r="BK143"/>
  <c r="BK324"/>
  <c r="J245"/>
  <c r="BK237"/>
  <c r="BK221"/>
  <c r="J199"/>
  <c r="J167"/>
  <c r="J133"/>
  <c i="3" r="BK251"/>
  <c r="J236"/>
  <c r="BK212"/>
  <c r="BK198"/>
  <c r="J176"/>
  <c r="J165"/>
  <c r="J274"/>
  <c r="J259"/>
  <c r="J248"/>
  <c r="BK226"/>
  <c r="J216"/>
  <c r="J198"/>
  <c r="J188"/>
  <c r="BK182"/>
  <c r="J168"/>
  <c r="J138"/>
  <c r="BK279"/>
  <c r="BK274"/>
  <c r="J269"/>
  <c r="BK259"/>
  <c r="BK248"/>
  <c r="BK236"/>
  <c r="BK221"/>
  <c r="J196"/>
  <c r="BK165"/>
  <c r="BK146"/>
  <c r="J239"/>
  <c r="J223"/>
  <c r="BK210"/>
  <c r="BK162"/>
  <c r="BK135"/>
  <c i="2" l="1" r="R132"/>
  <c r="R189"/>
  <c r="P195"/>
  <c r="T258"/>
  <c r="R267"/>
  <c r="R310"/>
  <c r="P336"/>
  <c r="T336"/>
  <c r="BK343"/>
  <c r="J343"/>
  <c r="J109"/>
  <c r="R343"/>
  <c i="3" r="T129"/>
  <c r="T175"/>
  <c r="P209"/>
  <c r="BK215"/>
  <c r="J215"/>
  <c r="J101"/>
  <c r="BK245"/>
  <c r="J245"/>
  <c r="J102"/>
  <c r="P266"/>
  <c i="2" r="P132"/>
  <c r="BK189"/>
  <c r="J189"/>
  <c r="J99"/>
  <c r="R195"/>
  <c r="P258"/>
  <c r="T267"/>
  <c r="T310"/>
  <c r="BK336"/>
  <c r="J336"/>
  <c r="J108"/>
  <c r="R336"/>
  <c r="R335"/>
  <c r="P343"/>
  <c r="T343"/>
  <c i="3" r="R129"/>
  <c r="R175"/>
  <c r="T209"/>
  <c r="R215"/>
  <c r="R245"/>
  <c r="T266"/>
  <c r="P273"/>
  <c i="2" r="BK132"/>
  <c r="J132"/>
  <c r="J98"/>
  <c r="T189"/>
  <c r="BK195"/>
  <c r="J195"/>
  <c r="J100"/>
  <c r="BK258"/>
  <c r="J258"/>
  <c r="J101"/>
  <c r="BK267"/>
  <c r="J267"/>
  <c r="J102"/>
  <c r="BK310"/>
  <c r="J310"/>
  <c r="J103"/>
  <c i="3" r="P129"/>
  <c r="BK175"/>
  <c r="J175"/>
  <c r="J99"/>
  <c r="BK209"/>
  <c r="J209"/>
  <c r="J100"/>
  <c r="T215"/>
  <c r="T245"/>
  <c r="BK266"/>
  <c r="BK273"/>
  <c r="J273"/>
  <c r="J106"/>
  <c r="T273"/>
  <c i="2" r="T132"/>
  <c r="P189"/>
  <c r="T195"/>
  <c r="R258"/>
  <c r="P267"/>
  <c r="P310"/>
  <c i="3" r="BK129"/>
  <c r="J129"/>
  <c r="J98"/>
  <c r="P175"/>
  <c r="R209"/>
  <c r="P215"/>
  <c r="P245"/>
  <c r="R266"/>
  <c r="R273"/>
  <c i="2" r="BK327"/>
  <c r="J327"/>
  <c r="J104"/>
  <c r="BK348"/>
  <c r="J348"/>
  <c r="J110"/>
  <c i="3" r="BK262"/>
  <c r="J262"/>
  <c r="J103"/>
  <c r="BK278"/>
  <c r="J278"/>
  <c r="J107"/>
  <c i="2" r="BK331"/>
  <c r="J331"/>
  <c r="J106"/>
  <c i="3" r="E117"/>
  <c r="J121"/>
  <c r="F124"/>
  <c r="BE138"/>
  <c r="BE159"/>
  <c r="BE168"/>
  <c r="BE182"/>
  <c r="BE185"/>
  <c r="BE188"/>
  <c r="BE196"/>
  <c r="BE198"/>
  <c r="BE202"/>
  <c r="BE242"/>
  <c i="2" r="BK131"/>
  <c r="J131"/>
  <c r="J97"/>
  <c i="3" r="J92"/>
  <c r="BE141"/>
  <c r="BE152"/>
  <c r="BE171"/>
  <c r="BE176"/>
  <c r="BE179"/>
  <c r="BE212"/>
  <c r="BE221"/>
  <c r="BE226"/>
  <c r="BE254"/>
  <c r="BE269"/>
  <c r="BE146"/>
  <c r="BE162"/>
  <c r="BE165"/>
  <c r="BE206"/>
  <c r="BE210"/>
  <c r="BE219"/>
  <c r="BE231"/>
  <c r="BE234"/>
  <c r="BE239"/>
  <c r="BE259"/>
  <c r="BE263"/>
  <c r="BE267"/>
  <c r="BE271"/>
  <c r="BE130"/>
  <c r="BE135"/>
  <c r="BE193"/>
  <c r="BE216"/>
  <c r="BE223"/>
  <c r="BE236"/>
  <c r="BE246"/>
  <c r="BE248"/>
  <c r="BE251"/>
  <c r="BE274"/>
  <c r="BE276"/>
  <c r="BE279"/>
  <c i="2" r="J92"/>
  <c r="BE133"/>
  <c r="BE138"/>
  <c r="BE143"/>
  <c r="BE154"/>
  <c r="BE170"/>
  <c r="BE180"/>
  <c r="BE190"/>
  <c r="BE193"/>
  <c r="BE196"/>
  <c r="BE206"/>
  <c r="BE218"/>
  <c r="BE319"/>
  <c r="BE324"/>
  <c r="E85"/>
  <c r="BE160"/>
  <c r="BE204"/>
  <c r="BE211"/>
  <c r="BE221"/>
  <c r="BE226"/>
  <c r="BE237"/>
  <c r="BE311"/>
  <c r="BE313"/>
  <c r="BE316"/>
  <c r="BE328"/>
  <c r="J124"/>
  <c r="F127"/>
  <c r="BE148"/>
  <c r="BE183"/>
  <c r="BE199"/>
  <c r="BE245"/>
  <c r="BE253"/>
  <c r="BE259"/>
  <c r="BE261"/>
  <c r="BE264"/>
  <c r="BE268"/>
  <c r="BE273"/>
  <c r="BE276"/>
  <c r="BE278"/>
  <c r="BE281"/>
  <c r="BE286"/>
  <c r="BE291"/>
  <c r="BE293"/>
  <c r="BE298"/>
  <c r="BE303"/>
  <c r="BE308"/>
  <c r="BE332"/>
  <c r="BE337"/>
  <c r="BE339"/>
  <c r="BE344"/>
  <c r="BE349"/>
  <c r="BE167"/>
  <c r="BE175"/>
  <c r="BE216"/>
  <c r="BE229"/>
  <c r="BE231"/>
  <c r="BE243"/>
  <c r="BE249"/>
  <c r="BE341"/>
  <c r="BE346"/>
  <c r="F34"/>
  <c i="1" r="BA95"/>
  <c i="3" r="F36"/>
  <c i="1" r="BC96"/>
  <c i="3" r="F37"/>
  <c i="1" r="BD96"/>
  <c i="2" r="F37"/>
  <c i="1" r="BD95"/>
  <c i="2" r="F36"/>
  <c i="1" r="BC95"/>
  <c i="2" r="J34"/>
  <c i="1" r="AW95"/>
  <c i="3" r="F35"/>
  <c i="1" r="BB96"/>
  <c i="3" r="F34"/>
  <c i="1" r="BA96"/>
  <c i="2" r="F35"/>
  <c i="1" r="BB95"/>
  <c i="3" r="J34"/>
  <c i="1" r="AW96"/>
  <c i="3" l="1" r="R265"/>
  <c i="2" r="T131"/>
  <c i="3" r="T265"/>
  <c r="P265"/>
  <c i="2" r="T335"/>
  <c r="R131"/>
  <c r="R130"/>
  <c i="3" r="BK265"/>
  <c r="J265"/>
  <c r="J104"/>
  <c r="P128"/>
  <c r="P127"/>
  <c i="1" r="AU96"/>
  <c i="3" r="R128"/>
  <c r="R127"/>
  <c i="2" r="P131"/>
  <c i="3" r="T128"/>
  <c r="T127"/>
  <c i="2" r="P335"/>
  <c r="BK330"/>
  <c r="J330"/>
  <c r="J105"/>
  <c r="BK335"/>
  <c r="J335"/>
  <c r="J107"/>
  <c i="3" r="BK128"/>
  <c r="J128"/>
  <c r="J97"/>
  <c r="J266"/>
  <c r="J105"/>
  <c i="2" r="BK130"/>
  <c r="J130"/>
  <c r="J96"/>
  <c r="J33"/>
  <c i="1" r="AV95"/>
  <c r="AT95"/>
  <c r="BD94"/>
  <c r="W33"/>
  <c r="BC94"/>
  <c r="W32"/>
  <c i="3" r="F33"/>
  <c i="1" r="AZ96"/>
  <c r="BB94"/>
  <c r="W31"/>
  <c r="BA94"/>
  <c r="W30"/>
  <c i="3" r="J33"/>
  <c i="1" r="AV96"/>
  <c r="AT96"/>
  <c i="2" r="F33"/>
  <c i="1" r="AZ95"/>
  <c i="2" l="1" r="P130"/>
  <c i="1" r="AU95"/>
  <c i="2" r="T130"/>
  <c i="3" r="BK127"/>
  <c r="J127"/>
  <c r="J96"/>
  <c i="1" r="AU94"/>
  <c r="AW94"/>
  <c r="AK30"/>
  <c r="AY94"/>
  <c i="2" r="J30"/>
  <c i="1" r="AG95"/>
  <c r="AZ94"/>
  <c r="W29"/>
  <c r="AX94"/>
  <c i="2" l="1" r="J39"/>
  <c i="1" r="AN95"/>
  <c i="3" r="J30"/>
  <c i="1" r="AG96"/>
  <c r="AV94"/>
  <c r="AK29"/>
  <c i="3" l="1" r="J39"/>
  <c i="1" r="AN96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<sst xmlns="http://schemas.openxmlformats.org/spreadsheetml/2006/main">
  <si>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</si>
  <si>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</si>
  <si>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</si>
  <si>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</si>
  <si>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</si>
  <si>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{f51bb33d-ba35-4d63-9ef0-28c339608795}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</si>
  <si>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</si>
  <si>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</si>
  <si>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</si>
  <si>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</si>
  <si>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</si>
  <si>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</si>
  <si>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</si>
  <si>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</si>
  <si>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2020/03_rev1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</si>
  <si>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</si>
  <si>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</si>
  <si>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Mikulov - prodloužení chodníku ul. K Vápence</t>
  </si>
  <si>
    <t>KSO:</t>
  </si>
  <si>
    <t>CC-CZ:</t>
  </si>
  <si>
    <t>Místo:</t>
  </si>
  <si>
    <t>ul. K Vápence</t>
  </si>
  <si>
    <t>Datum:</t>
  </si>
  <si>
    <t>18. 2. 2022</t>
  </si>
  <si>
    <t>Zadavatel:</t>
  </si>
  <si>
    <t>IČ:</t>
  </si>
  <si>
    <t>Město Mikulov</t>
  </si>
  <si>
    <t>DIČ:</t>
  </si>
  <si>
    <t>Uchazeč:</t>
  </si>
  <si>
    <t>Vyplň údaj</t>
  </si>
  <si>
    <t>Projektant:</t>
  </si>
  <si>
    <t>Projekce DS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</si>
  <si>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</si>
  <si>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</si>
  <si>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</si>
  <si>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</si>
  <si>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</si>
  <si>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</si>
  <si>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</si>
  <si>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</si>
  <si>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</si>
  <si>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</si>
  <si>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</si>
  <si>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</si>
  <si>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</si>
  <si>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</si>
  <si>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</si>
  <si>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</si>
  <si>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</si>
  <si>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</si>
  <si>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</si>
  <si>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</si>
  <si>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</si>
  <si>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</si>
  <si>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</si>
  <si>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</si>
  <si>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</si>
  <si>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</si>
  <si>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</si>
  <si>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</si>
  <si>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</si>
  <si>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</si>
  <si>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</si>
  <si>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</si>
  <si>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</si>
  <si>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</si>
  <si>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</si>
  <si>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</si>
  <si>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</si>
  <si>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</si>
  <si>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</si>
  <si>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</si>
  <si>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</si>
  <si>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</si>
  <si>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</si>
  <si>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</si>
  <si>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</si>
  <si>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</si>
  <si>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</si>
  <si>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</si>
  <si>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</si>
  <si>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</si>
  <si>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úsek 1 a úsek 3</t>
  </si>
  <si>
    <t>STA</t>
  </si>
  <si>
    <t>{7e615019-ebc6-49ce-8473-12f1fdce03a0}</t>
  </si>
  <si>
    <t>2</t>
  </si>
  <si>
    <t>úsek 2</t>
  </si>
  <si>
    <t>{2ce6d35d-086a-4bfe-8e1c-1b7d2ef0fce2}</t>
  </si>
  <si>
    <t>násyp</t>
  </si>
  <si>
    <t>násyp_do_úrovně_zemní_pláně</t>
  </si>
  <si>
    <t>16,2</t>
  </si>
  <si>
    <t>odkopávka</t>
  </si>
  <si>
    <t>90,596</t>
  </si>
  <si>
    <t>KRYCÍ LIST SOUPISU PRACÍ</t>
  </si>
  <si>
    <t>zásyp</t>
  </si>
  <si>
    <t>zásyp_za_obrubou</t>
  </si>
  <si>
    <t>39,9</t>
  </si>
  <si>
    <t>Objekt:</t>
  </si>
  <si>
    <t>1 - úsek 1 a úsek 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</si>
  <si>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</si>
  <si>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</si>
  <si>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</si>
  <si>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</si>
  <si>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</si>
  <si>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</si>
  <si>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</si>
  <si>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</si>
  <si>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</si>
  <si>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</si>
  <si>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</si>
  <si>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</si>
  <si>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</si>
  <si>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</si>
  <si>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</si>
  <si>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</si>
  <si>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</si>
  <si>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</si>
  <si>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</si>
  <si>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</si>
  <si>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</si>
  <si>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</si>
  <si>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</si>
  <si>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</si>
  <si>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</si>
  <si>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</si>
  <si>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</si>
  <si>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</si>
  <si>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</si>
  <si>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</si>
  <si>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</si>
  <si>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</si>
  <si>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</si>
  <si>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</si>
  <si>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</si>
  <si>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</si>
  <si>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</si>
  <si>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</si>
  <si>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 - materiál bude opětovně použit</t>
  </si>
  <si>
    <t>m2</t>
  </si>
  <si>
    <t>4</t>
  </si>
  <si>
    <t>418443125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</si>
  <si>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</si>
  <si>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</si>
  <si>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VV</t>
  </si>
  <si>
    <t>"chodníky v místech napojení - úsek 1" 2*1,5</t>
  </si>
  <si>
    <t>"náhrada - varovné pásy - úsek 1" 0,6</t>
  </si>
  <si>
    <t>Součet</t>
  </si>
  <si>
    <t>113107211</t>
  </si>
  <si>
    <t>Odstranění podkladu z kameniva těženého tl 100 mm strojně pl přes 200 m2</t>
  </si>
  <si>
    <t>4409859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</si>
  <si>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</si>
  <si>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"úsek 1" (94,2+11,5+19,5)*0,5</t>
  </si>
  <si>
    <t>"úsek 3" (165,7+11,5)*0,5</t>
  </si>
  <si>
    <t>3</t>
  </si>
  <si>
    <t>113107242</t>
  </si>
  <si>
    <t>Odstranění podkladu živičného tl 100 mm strojně pl přes 200 m2</t>
  </si>
  <si>
    <t>681987290</t>
  </si>
  <si>
    <t>Odstranění podkladů nebo krytů strojně plochy jednotlivě přes 200 m2 s přemístěním hmot na skládku na vzdálenost do 20 m nebo s naložením na dopravní prostředek živičných, o tl. vrstvy přes 50 do 100 mm</t>
  </si>
  <si>
    <t>122151104</t>
  </si>
  <si>
    <t>Odkopávky a prokopávky nezapažené v hornině třídy těžitelnosti I, skupiny 1 a 2 objem do 500 m3 strojně</t>
  </si>
  <si>
    <t>m3</t>
  </si>
  <si>
    <t>-1896416058</t>
  </si>
  <si>
    <t>Odkopávky a prokopávky nezapažené strojně v hornině třídy těžitelnosti I skupiny 1 a 2 přes 100 do 500 m3</t>
  </si>
  <si>
    <t>"zasakovací box" 1*(1,4*1,4*2,6)</t>
  </si>
  <si>
    <t>"úsek 1" 28,4</t>
  </si>
  <si>
    <t>"úsek 3" 57,1</t>
  </si>
  <si>
    <t>5</t>
  </si>
  <si>
    <t>162751117</t>
  </si>
  <si>
    <t>Vodorovné přemístění do 10000 m výkopku/sypaniny z horniny třídy těžitelnosti I, skupiny 1 až 3 - recyklační centrum TLAK SMOLÍK s.r.o., Hrušky 32 km</t>
  </si>
  <si>
    <t>621661448</t>
  </si>
  <si>
    <t xml:space="preserve">Vodorovné přemístění výkopku nebo sypaniny po suchu na obvyklém dopravním prostředku, bez naložení výkopku, avšak se složením bez rozhrnutí z horniny třídy těžitelnosti I skupiny 1 až 3 na vzdálenost přes 9 000 do 10 000 m - recyklační centrum TLAK SMOLÍK  Hrušky, 32 km</t>
  </si>
  <si>
    <t>-násyp</t>
  </si>
  <si>
    <t>-zásyp</t>
  </si>
  <si>
    <t>6</t>
  </si>
  <si>
    <t>162751119</t>
  </si>
  <si>
    <t>Příplatek k vodorovnému přemístění výkopku/sypaniny z horniny třídy těžitelnosti I, skupiny 1 až 3 ZKD 1000 m přes 10000 m</t>
  </si>
  <si>
    <t>-753120189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</si>
  <si>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</si>
  <si>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34,496*22 'Přepočtené koeficientem množství</t>
  </si>
  <si>
    <t>7</t>
  </si>
  <si>
    <t>171151103</t>
  </si>
  <si>
    <t>Uložení sypaniny z hornin soudržných do násypů zhutněných</t>
  </si>
  <si>
    <t>-666080868</t>
  </si>
  <si>
    <t>Uložení sypanin do násypů s rozprostřením sypaniny ve vrstvách a s hrubým urovnáním zhutněných z hornin soudržných jakékoliv třídy těžitelnosti</t>
  </si>
  <si>
    <t>"násyp do úrovně zemní pláně" 16,2</t>
  </si>
  <si>
    <t>8</t>
  </si>
  <si>
    <t>174251101</t>
  </si>
  <si>
    <t>Zásyp jam, šachet rýh nebo kolem objektů sypaninou bez zhutnění</t>
  </si>
  <si>
    <t>-1053478318</t>
  </si>
  <si>
    <t>Zásyp sypaninou z jakékoliv horniny strojně s uložením výkopku ve vrstvách bez zhutnění jam, šachet, rýh nebo kolem objektů v těchto vykopávkách</t>
  </si>
  <si>
    <t>"úsek 1" 6,9</t>
  </si>
  <si>
    <t xml:space="preserve">"úsek 3" 33,0 </t>
  </si>
  <si>
    <t>9</t>
  </si>
  <si>
    <t>181411131</t>
  </si>
  <si>
    <t>Založení parkového trávníku výsevem plochy do 1000 m2 v rovině a ve svahu do 1:5</t>
  </si>
  <si>
    <t>-223919344</t>
  </si>
  <si>
    <t>Založení trávníku na půdě předem připravené plochy do 1000 m2 výsevem včetně utažení parkového v rovině nebo na svahu do 1:5</t>
  </si>
  <si>
    <t>"úsek 1" 70,1</t>
  </si>
  <si>
    <t>"úsek 3" 183,9</t>
  </si>
  <si>
    <t>10</t>
  </si>
  <si>
    <t>M</t>
  </si>
  <si>
    <t>00572410</t>
  </si>
  <si>
    <t>osivo směs travní parková</t>
  </si>
  <si>
    <t>kg</t>
  </si>
  <si>
    <t>389330890</t>
  </si>
  <si>
    <t>254*0,03 'Přepočtené koeficientem množství</t>
  </si>
  <si>
    <t>11</t>
  </si>
  <si>
    <t>181951112</t>
  </si>
  <si>
    <t>Úprava pláně v hornině třídy těžitelnosti I, skupiny 1 až 3 se zhutněním</t>
  </si>
  <si>
    <t>-178877753</t>
  </si>
  <si>
    <t>Úprava pláně vyrovnáním výškových rozdílů strojně v hornině třídy těžitelnosti I, skupiny 1 až 3 se zhutněním</t>
  </si>
  <si>
    <t>"úsek 1" 155,9</t>
  </si>
  <si>
    <t>"úsek 3" 289,2</t>
  </si>
  <si>
    <t>445,1*1,1 'Přepočtené koeficientem množství</t>
  </si>
  <si>
    <t>Svislé a kompletní konstrukce</t>
  </si>
  <si>
    <t>12</t>
  </si>
  <si>
    <t>321222111</t>
  </si>
  <si>
    <t>Zdění obkladního zdiva vodních staveb řádkového</t>
  </si>
  <si>
    <t>-1411871945</t>
  </si>
  <si>
    <t xml:space="preserve">Zdění obkladního zdiva vodních staveb  přehrad, jezů a plavebních komor, spodní stavby vodních elektráren, odběrných věží a výpustných zařízení, opěrných zdí, šachet, šachtic a ostatních konstrukcí řádkového hrubého i čistého na maltu cementovou tl. od 250 do 450 mm</t>
  </si>
  <si>
    <t>6*0,25</t>
  </si>
  <si>
    <t>13</t>
  </si>
  <si>
    <t>58380750</t>
  </si>
  <si>
    <t>kámen lomový regulační (10t=6,5 m3)</t>
  </si>
  <si>
    <t>t</t>
  </si>
  <si>
    <t>-157090347</t>
  </si>
  <si>
    <t>Komunikace pozemní</t>
  </si>
  <si>
    <t>14</t>
  </si>
  <si>
    <t>564801112</t>
  </si>
  <si>
    <t>Lože z drti frakce 4/8 tl 40 mm</t>
  </si>
  <si>
    <t>-1354619072</t>
  </si>
  <si>
    <t xml:space="preserve">Lože z drti frakce 4/8  s rozprostřením a zhutněním, po zhutnění tl. 40 mm</t>
  </si>
  <si>
    <t>382+59,3</t>
  </si>
  <si>
    <t>564831111</t>
  </si>
  <si>
    <t>Podklad ze štěrkodrtě ŠD tl 100 mm - podsyp pod zasakovací box</t>
  </si>
  <si>
    <t>37624885</t>
  </si>
  <si>
    <t xml:space="preserve">Podklad ze štěrkodrti ŠD  s rozprostřením a zhutněním, po zhutnění tl. 100 mm</t>
  </si>
  <si>
    <t>1*(1,4*2,6)</t>
  </si>
  <si>
    <t>2*2*(0,8*3,2)</t>
  </si>
  <si>
    <t>16</t>
  </si>
  <si>
    <t>564851111</t>
  </si>
  <si>
    <t>Podklad ze štěrkodrtě ŠD tl 150 mm</t>
  </si>
  <si>
    <t>616452270</t>
  </si>
  <si>
    <t xml:space="preserve">Podklad ze štěrkodrti ŠD  s rozprostřením a zhutněním, po zhutnění tl. 150 mm</t>
  </si>
  <si>
    <t>17</t>
  </si>
  <si>
    <t>564861111</t>
  </si>
  <si>
    <t>Podklad ze štěrkodrtě ŠD tl 200 mm</t>
  </si>
  <si>
    <t>504652696</t>
  </si>
  <si>
    <t xml:space="preserve">Podklad ze štěrkodrti ŠD  s rozprostřením a zhutněním, po zhutnění tl. 200 mm</t>
  </si>
  <si>
    <t>"chodník" 374,5</t>
  </si>
  <si>
    <t>"výškový rozdíl - sjezd" 4</t>
  </si>
  <si>
    <t>18</t>
  </si>
  <si>
    <t>566901243</t>
  </si>
  <si>
    <t>Vyspravení podkladu po překopech ing sítí plochy přes 15 m2 kamenivem hrubým drceným tl. 200 mm</t>
  </si>
  <si>
    <t>1024014330</t>
  </si>
  <si>
    <t>Vyspravení podkladu po překopech inženýrských sítí plochy přes 15 m2 s rozprostřením a zhutněním kamenivem hrubým drceným tl. 200 mm</t>
  </si>
  <si>
    <t>"úsek 1" (94,2+11,5+19,5)*0,3</t>
  </si>
  <si>
    <t>"úsek 3" (165,7+11,5)*0,3</t>
  </si>
  <si>
    <t>19</t>
  </si>
  <si>
    <t>567123811</t>
  </si>
  <si>
    <t>Podklad ze směsi stmelené cementem na dálnici SC C 8/10 (KSC I) tl 120 mm</t>
  </si>
  <si>
    <t>-1931038542</t>
  </si>
  <si>
    <t>Podklad ze směsi stmelené cementem na dálnici a letištních plochách bez dilatačních spár, s rozprostřením a zhutněním SC C 8/10 (KSC I), po zhutnění tl. 120 mm</t>
  </si>
  <si>
    <t>20</t>
  </si>
  <si>
    <t>577144111</t>
  </si>
  <si>
    <t>Asfaltový beton vrstva obrusná ACO 11 (ABS) tř. I tl 50 mm š do 3 m z nemodifikovaného asfaltu</t>
  </si>
  <si>
    <t>-1987529336</t>
  </si>
  <si>
    <t xml:space="preserve">Asfaltový beton vrstva obrusná ACO 11 (ABS)  s rozprostřením a se zhutněním z nemodifikovaného asfaltu v pruhu šířky do 3 m tř. I, po zhutnění tl. 50 mm</t>
  </si>
  <si>
    <t>"2x 50 mm" 2*90,72</t>
  </si>
  <si>
    <t>596211110</t>
  </si>
  <si>
    <t>Kladení zámkové dlažby komunikací pro pěší tl 60 mm skupiny A pl do 50 m2 - napojení stávajících chodníků</t>
  </si>
  <si>
    <t>1647002504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</si>
  <si>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</si>
  <si>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"chodníky v místech napojení" 2*1,5</t>
  </si>
  <si>
    <t>"náhrada - varovné pásy" 0,6</t>
  </si>
  <si>
    <t>22</t>
  </si>
  <si>
    <t>59245018_1</t>
  </si>
  <si>
    <t>dlažba tvar obdélník betonová 200x100x60mm přírodní</t>
  </si>
  <si>
    <t>582512178</t>
  </si>
  <si>
    <t>23</t>
  </si>
  <si>
    <t>596211113</t>
  </si>
  <si>
    <t>Kladení zámkové dlažby komunikací pro pěší tl 60 mm skupiny A pl přes 300 m2</t>
  </si>
  <si>
    <t>921178418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</si>
  <si>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</si>
  <si>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24</t>
  </si>
  <si>
    <t>59245018</t>
  </si>
  <si>
    <t>1059990920</t>
  </si>
  <si>
    <t>"úsek 1" 101,4</t>
  </si>
  <si>
    <t>"úsek 3" 269</t>
  </si>
  <si>
    <t>370,4*1,01 'Přepočtené koeficientem množství</t>
  </si>
  <si>
    <t>25</t>
  </si>
  <si>
    <t>59245006</t>
  </si>
  <si>
    <t>dlažba tvar obdélník betonová pro nevidomé 200x100x60mm barevná</t>
  </si>
  <si>
    <t>39141626</t>
  </si>
  <si>
    <t>"úsek 1" 0,7</t>
  </si>
  <si>
    <t>"úsek 3" 2,9+0,64</t>
  </si>
  <si>
    <t>4,24*1,03 'Přepočtené koeficientem množství</t>
  </si>
  <si>
    <t>26</t>
  </si>
  <si>
    <t>596211211</t>
  </si>
  <si>
    <t>Kladení zámkové dlažby komunikací pro pěší tl 80 mm skupiny A pl do 100 m2</t>
  </si>
  <si>
    <t>-540681841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</si>
  <si>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</si>
  <si>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27</t>
  </si>
  <si>
    <t>59245226</t>
  </si>
  <si>
    <t>dlažba tvar obdélník betonová pro nevidomé 200x100x80mm barevná</t>
  </si>
  <si>
    <t>-1160061888</t>
  </si>
  <si>
    <t>4,8+1,6+2,0</t>
  </si>
  <si>
    <t>8,4*1,03 'Přepočtené koeficientem množství</t>
  </si>
  <si>
    <t>28</t>
  </si>
  <si>
    <t>59245020</t>
  </si>
  <si>
    <t>dlažba tvar obdélník betonová 200x100x80mm přírodní</t>
  </si>
  <si>
    <t>-120608653</t>
  </si>
  <si>
    <t>48,5+4,4+5,5</t>
  </si>
  <si>
    <t>58,4*1,03 'Přepočtené koeficientem množství</t>
  </si>
  <si>
    <t>29</t>
  </si>
  <si>
    <t>599141111</t>
  </si>
  <si>
    <t>Vyplnění spár mezi silničními dílci živičnou zálivkou</t>
  </si>
  <si>
    <t>m</t>
  </si>
  <si>
    <t>508050902</t>
  </si>
  <si>
    <t xml:space="preserve">Vyplnění spár mezi silničními dílci jakékoliv tloušťky  živičnou zálivkou</t>
  </si>
  <si>
    <t>"úsek 1" 94,2+11,5+19,5</t>
  </si>
  <si>
    <t>"úsek 3" 165,7+11,5</t>
  </si>
  <si>
    <t>Trubní vedení</t>
  </si>
  <si>
    <t>30</t>
  </si>
  <si>
    <t>895941111</t>
  </si>
  <si>
    <t>Zřízení vpusti kanalizační uliční z betonových dílců</t>
  </si>
  <si>
    <t>kus</t>
  </si>
  <si>
    <t>-593815290</t>
  </si>
  <si>
    <t xml:space="preserve">Zřízení vpusti kanalizační  uliční z betonových dílců s napojením vč. materiálu a zemních prací</t>
  </si>
  <si>
    <t>31</t>
  </si>
  <si>
    <t>897171111</t>
  </si>
  <si>
    <t xml:space="preserve">Akumulační boxy z PP pro vsakování dešťových vod zatížené osobními automobily objemu do 10  m3</t>
  </si>
  <si>
    <t>-602244591</t>
  </si>
  <si>
    <t>Akumulační boxy z polypropylenu PP pro vsakování dešťových vod pod plochy zatížené osobními automobily o celkovém akumulačním objemu do 10 m3</t>
  </si>
  <si>
    <t>1*(1,2*1,2*2,4)</t>
  </si>
  <si>
    <t>32</t>
  </si>
  <si>
    <t>899331111</t>
  </si>
  <si>
    <t>Výšková úprava uličního vstupu nebo vpusti</t>
  </si>
  <si>
    <t>549451986</t>
  </si>
  <si>
    <t xml:space="preserve">Výšková úprava uličního vstupu nebo vpusti do 200 mm  zvýšením poklopu</t>
  </si>
  <si>
    <t>Ostatní konstrukce a práce, bourání</t>
  </si>
  <si>
    <t>33</t>
  </si>
  <si>
    <t>915491211</t>
  </si>
  <si>
    <t>Osazení vodícího proužku z betonových desek do betonového lože tl do 100 mm š proužku 250 mm</t>
  </si>
  <si>
    <t>-790319498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</si>
  <si>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</si>
  <si>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"úsek 1" 94,2+21,25</t>
  </si>
  <si>
    <t>"úsek 3" 165,7</t>
  </si>
  <si>
    <t>34</t>
  </si>
  <si>
    <t>59218001</t>
  </si>
  <si>
    <t>krajník betonový silniční 500x250x80mm</t>
  </si>
  <si>
    <t>ks</t>
  </si>
  <si>
    <t>1035742531</t>
  </si>
  <si>
    <t>2*281,15</t>
  </si>
  <si>
    <t>35</t>
  </si>
  <si>
    <t>916131213</t>
  </si>
  <si>
    <t>Osazení silničního obrubníku betonového stojatého s boční opěrou do lože z betonu prostého</t>
  </si>
  <si>
    <t>-1077497570</t>
  </si>
  <si>
    <t>Osazení silničního obrubníku betonového se zřízením lože, s vyplněním a zatřením spár cementovou maltou stojatého s boční opěrou z betonu prostého, do lože z betonu prostého</t>
  </si>
  <si>
    <t>36</t>
  </si>
  <si>
    <t>59217029</t>
  </si>
  <si>
    <t>obrubník betonový silniční nájezdový 1000x150x150mm</t>
  </si>
  <si>
    <t>-441701762</t>
  </si>
  <si>
    <t>9+3+3,2+4+5</t>
  </si>
  <si>
    <t>37</t>
  </si>
  <si>
    <t>59217030</t>
  </si>
  <si>
    <t>obrubník betonový silniční přechodový 1000x150x150-250mm</t>
  </si>
  <si>
    <t>593433189</t>
  </si>
  <si>
    <t>"6x L" 6</t>
  </si>
  <si>
    <t>"5x P" 5</t>
  </si>
  <si>
    <t>38</t>
  </si>
  <si>
    <t>59217031</t>
  </si>
  <si>
    <t>obrubník betonový silniční 1000x150x250mm</t>
  </si>
  <si>
    <t>1276153806</t>
  </si>
  <si>
    <t>"úsek 1" 59</t>
  </si>
  <si>
    <t>"úsek 3" 171,2</t>
  </si>
  <si>
    <t>39</t>
  </si>
  <si>
    <t>916231213</t>
  </si>
  <si>
    <t>Osazení chodníkového obrubníku betonového stojatého s boční opěrou do lože z betonu prostého</t>
  </si>
  <si>
    <t>-1424631347</t>
  </si>
  <si>
    <t>Osazení chodníkového obrubníku betonového se zřízením lože, s vyplněním a zatřením spár cementovou maltou stojatého s boční opěrou z betonu prostého, do lože z betonu prostého</t>
  </si>
  <si>
    <t>40</t>
  </si>
  <si>
    <t>59217019</t>
  </si>
  <si>
    <t>obrubník betonový chodníkový 1000x100x200mm</t>
  </si>
  <si>
    <t>148759379</t>
  </si>
  <si>
    <t>"úsek 1" 60,6+6,3+8</t>
  </si>
  <si>
    <t>"úsek 3" 186,8+2,5</t>
  </si>
  <si>
    <t>41</t>
  </si>
  <si>
    <t>919735112</t>
  </si>
  <si>
    <t>Řezání stávajícího živičného krytu hl do 100 mm</t>
  </si>
  <si>
    <t>-1000769468</t>
  </si>
  <si>
    <t xml:space="preserve">Řezání stávajícího živičného krytu nebo podkladu  hloubky přes 50 do 100 mm</t>
  </si>
  <si>
    <t>42</t>
  </si>
  <si>
    <t>938121111</t>
  </si>
  <si>
    <t>Odstranění náletových křovin, dřevin a travnatého porostu vč. likvidace</t>
  </si>
  <si>
    <t>-469230648</t>
  </si>
  <si>
    <t>Odstraňování náletových křovin, dřevin a travnatého porostu</t>
  </si>
  <si>
    <t>"v trase chodníku" 2*170</t>
  </si>
  <si>
    <t>"koryto vodního toku" 6*5</t>
  </si>
  <si>
    <t>43</t>
  </si>
  <si>
    <t>966008222</t>
  </si>
  <si>
    <t>Bourání betonového nebo polymerbetonového odvodňovacího žlabu š přes 200 mm</t>
  </si>
  <si>
    <t>-1191428807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</si>
  <si>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</si>
  <si>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997</t>
  </si>
  <si>
    <t>Přesun sutě</t>
  </si>
  <si>
    <t>44</t>
  </si>
  <si>
    <t>997221551</t>
  </si>
  <si>
    <t>Vodorovná doprava suti a vybouraných hmot do 1 km</t>
  </si>
  <si>
    <t>-771969545</t>
  </si>
  <si>
    <t>Vodorovná doprava suti a vybouraných hmot bez naložení, ale se složením a s hrubým urovnáním, na vzdálenost do 1 km</t>
  </si>
  <si>
    <t>45</t>
  </si>
  <si>
    <t>997221559</t>
  </si>
  <si>
    <t>Příplatek ZKD 1 km u vodorovné dopravy suti a vybouraných hmot</t>
  </si>
  <si>
    <t>1401616151</t>
  </si>
  <si>
    <t xml:space="preserve">Vodorovná doprava suti  a vybouraných hmot bez naložení, ale se složením a s hrubým urovnáním Příplatek k ceně za každý další i započatý 1 km přes 1 km</t>
  </si>
  <si>
    <t>76,301*31 'Přepočtené koeficientem množství</t>
  </si>
  <si>
    <t>46</t>
  </si>
  <si>
    <t>997221861</t>
  </si>
  <si>
    <t>Poplatek za uložení stavebního odpadu na recyklační skládce (skládkovné) z prostého betonu pod kódem 17 01 01</t>
  </si>
  <si>
    <t>-989425542</t>
  </si>
  <si>
    <t>Poplatek za uložení stavebního odpadu na recyklační skládce (skládkovné) z prostého betonu zatříděného do Katalogu odpadů pod kódem 17 01 01</t>
  </si>
  <si>
    <t>0,936+14,7</t>
  </si>
  <si>
    <t>47</t>
  </si>
  <si>
    <t>997221873</t>
  </si>
  <si>
    <t>Poplatek za uložení stavebního odpadu na recyklační skládce (skládkovné) zeminy a kamení zatříděného do Katalogu odpadů pod kódem 17 05 04</t>
  </si>
  <si>
    <t>-55246525</t>
  </si>
  <si>
    <t>"zemina" 34,496*1,7</t>
  </si>
  <si>
    <t>"kamenivo" 27,216</t>
  </si>
  <si>
    <t>48</t>
  </si>
  <si>
    <t>997221875</t>
  </si>
  <si>
    <t>Poplatek za uložení stavebního odpadu na recyklační skládce (skládkovné) asfaltového bez obsahu dehtu zatříděného do Katalogu odpadů pod kódem 17 03 02</t>
  </si>
  <si>
    <t>1909772856</t>
  </si>
  <si>
    <t>33,264</t>
  </si>
  <si>
    <t>998</t>
  </si>
  <si>
    <t>Přesun hmot</t>
  </si>
  <si>
    <t>49</t>
  </si>
  <si>
    <t>998223011</t>
  </si>
  <si>
    <t>Přesun hmot pro pozemní komunikace s krytem dlážděným</t>
  </si>
  <si>
    <t>1835375161</t>
  </si>
  <si>
    <t xml:space="preserve">Přesun hmot pro pozemní komunikace s krytem dlážděným  dopravní vzdálenost do 200 m jakékoliv délky objektu</t>
  </si>
  <si>
    <t>PSV</t>
  </si>
  <si>
    <t>Práce a dodávky PSV</t>
  </si>
  <si>
    <t>741</t>
  </si>
  <si>
    <t>Elektroinstalace - silnoproud</t>
  </si>
  <si>
    <t>50</t>
  </si>
  <si>
    <t>x1</t>
  </si>
  <si>
    <t>Uložení kabelu kabelové chráničky DN110 a založení rezervní chráničky DN110, vč. dodávky materiálu a zemních prací</t>
  </si>
  <si>
    <t>-1495104159</t>
  </si>
  <si>
    <t>Uložení kabelu do kabelové chráničky DN110 a založení rezervní chráničky DN110, vč. dodávky materiálu a zemních prací</t>
  </si>
  <si>
    <t>"sdělovací kabel ve vjezdech" 10+4</t>
  </si>
  <si>
    <t>VRN</t>
  </si>
  <si>
    <t>Vedlejší rozpočtové náklady</t>
  </si>
  <si>
    <t>VRN1</t>
  </si>
  <si>
    <t>Průzkumné, geodetické a projektové práce</t>
  </si>
  <si>
    <t>51</t>
  </si>
  <si>
    <t>012103000</t>
  </si>
  <si>
    <t>Geodetické práce před výstavbou - vytyčení inž. sítí a stavby</t>
  </si>
  <si>
    <t>…</t>
  </si>
  <si>
    <t>1024</t>
  </si>
  <si>
    <t>-1332884676</t>
  </si>
  <si>
    <t>Geodetické práce před výstavbou - vytyčení inž. sítí</t>
  </si>
  <si>
    <t>52</t>
  </si>
  <si>
    <t>012303000</t>
  </si>
  <si>
    <t>Geodetické práce po výstavbě - zaměření dokončeného díla</t>
  </si>
  <si>
    <t>-379668578</t>
  </si>
  <si>
    <t>53</t>
  </si>
  <si>
    <t>013254000</t>
  </si>
  <si>
    <t>Dokumentace skutečného provedení stavby</t>
  </si>
  <si>
    <t>-305023737</t>
  </si>
  <si>
    <t>VRN3</t>
  </si>
  <si>
    <t>Zařízení staveniště</t>
  </si>
  <si>
    <t>54</t>
  </si>
  <si>
    <t>030001000</t>
  </si>
  <si>
    <t>-878568849</t>
  </si>
  <si>
    <t>55</t>
  </si>
  <si>
    <t>034303000</t>
  </si>
  <si>
    <t>Dopravní značení na staveništi</t>
  </si>
  <si>
    <t>-1186519831</t>
  </si>
  <si>
    <t>VRN4</t>
  </si>
  <si>
    <t>Inženýrská činnost</t>
  </si>
  <si>
    <t>56</t>
  </si>
  <si>
    <t>043103000</t>
  </si>
  <si>
    <t>Zkoušky bez rozlišení</t>
  </si>
  <si>
    <t>-1184515924</t>
  </si>
  <si>
    <t>8,1</t>
  </si>
  <si>
    <t>48,068</t>
  </si>
  <si>
    <t>19,3</t>
  </si>
  <si>
    <t>2 - úsek 2</t>
  </si>
  <si>
    <t>-492359801</t>
  </si>
  <si>
    <t>"chodníky v místech napojení" 1*1,5</t>
  </si>
  <si>
    <t>-1683237935</t>
  </si>
  <si>
    <t>(190,1+18+11,5)*0,5</t>
  </si>
  <si>
    <t>551090199</t>
  </si>
  <si>
    <t>-511185321</t>
  </si>
  <si>
    <t>"chodník" 40,9</t>
  </si>
  <si>
    <t>"zasakovací box" 2*(0,8*1,4*3,2)</t>
  </si>
  <si>
    <t>-1325121398</t>
  </si>
  <si>
    <t>548814575</t>
  </si>
  <si>
    <t>20,668*22 'Přepočtené koeficientem množství</t>
  </si>
  <si>
    <t>45980770</t>
  </si>
  <si>
    <t>"násyp do úrovně zemní pláně" 8,1</t>
  </si>
  <si>
    <t>1937121730</t>
  </si>
  <si>
    <t>"zásypy za obrubníky" 19,3</t>
  </si>
  <si>
    <t>-1716159424</t>
  </si>
  <si>
    <t>176,5</t>
  </si>
  <si>
    <t>-925811624</t>
  </si>
  <si>
    <t>176,5*0,03 'Přepočtené koeficientem množství</t>
  </si>
  <si>
    <t>1771908165</t>
  </si>
  <si>
    <t>266,5</t>
  </si>
  <si>
    <t>266,5*1,1 'Přepočtené koeficientem množství</t>
  </si>
  <si>
    <t>2013952099</t>
  </si>
  <si>
    <t>269,9</t>
  </si>
  <si>
    <t>1212839706</t>
  </si>
  <si>
    <t>"chodník" 269,9</t>
  </si>
  <si>
    <t>-511554548</t>
  </si>
  <si>
    <t>(190,1+18+11,5)*0,3</t>
  </si>
  <si>
    <t>1187314875</t>
  </si>
  <si>
    <t>"2x 50 mm" 2*59,3</t>
  </si>
  <si>
    <t>-595634948</t>
  </si>
  <si>
    <t>1719434122</t>
  </si>
  <si>
    <t>-1615083227</t>
  </si>
  <si>
    <t>-1801243056</t>
  </si>
  <si>
    <t>266,5*1,01 'Přepočtené koeficientem množství</t>
  </si>
  <si>
    <t>1968117933</t>
  </si>
  <si>
    <t>3,4</t>
  </si>
  <si>
    <t>3,4*1,03 'Přepočtené koeficientem množství</t>
  </si>
  <si>
    <t>1934886944</t>
  </si>
  <si>
    <t>190,1+18+11,5</t>
  </si>
  <si>
    <t>57</t>
  </si>
  <si>
    <t>1265938973</t>
  </si>
  <si>
    <t>58</t>
  </si>
  <si>
    <t>70252988</t>
  </si>
  <si>
    <t>2*(0,6*1,2*3,0)</t>
  </si>
  <si>
    <t>-1244318101</t>
  </si>
  <si>
    <t>190,1+22</t>
  </si>
  <si>
    <t>-92158684</t>
  </si>
  <si>
    <t>-1657083776</t>
  </si>
  <si>
    <t>-1913714026</t>
  </si>
  <si>
    <t>3,2</t>
  </si>
  <si>
    <t>1329917067</t>
  </si>
  <si>
    <t>"1x L" 1</t>
  </si>
  <si>
    <t>"1x P" 1</t>
  </si>
  <si>
    <t>1708869418</t>
  </si>
  <si>
    <t>175,3</t>
  </si>
  <si>
    <t>-1974199321</t>
  </si>
  <si>
    <t>1536485408</t>
  </si>
  <si>
    <t>177,6</t>
  </si>
  <si>
    <t>1301375038</t>
  </si>
  <si>
    <t>-1908476925</t>
  </si>
  <si>
    <t>"v trase chodníku" 2*100</t>
  </si>
  <si>
    <t>-2022048169</t>
  </si>
  <si>
    <t>1968913869</t>
  </si>
  <si>
    <t>44,566*31 'Přepočtené koeficientem množství</t>
  </si>
  <si>
    <t>-1166423095</t>
  </si>
  <si>
    <t>0,546</t>
  </si>
  <si>
    <t>-1593568081</t>
  </si>
  <si>
    <t>"zemina" 20,668*1,7</t>
  </si>
  <si>
    <t>"kamenivo" 19,764</t>
  </si>
  <si>
    <t>1777744419</t>
  </si>
  <si>
    <t>24,156</t>
  </si>
  <si>
    <t>-1237119180</t>
  </si>
  <si>
    <t>1708964644</t>
  </si>
  <si>
    <t>-2122894656</t>
  </si>
  <si>
    <t>-1052907850</t>
  </si>
  <si>
    <t>-413774519</t>
  </si>
  <si>
    <t>1382908937</t>
  </si>
  <si>
    <t>-82949462</t>
  </si>
  <si>
    <t>SEZNAM FIGUR</t>
  </si>
  <si>
    <t>Výměra</t>
  </si>
  <si>
    <t>"zasakovací box" 1,4*1,4*2,6</t>
  </si>
  <si>
    <t xml:space="preserve"> 1</t>
  </si>
  <si>
    <t>Použití figury:</t>
  </si>
  <si>
    <t xml:space="preserve"> 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</si>
</sst>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2020/03_rev1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Mikulov - prodloužení chodníku ul. K Vápence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ul. K Vápence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18. 2. 2022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Mikulov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Projekce DS s.r.o.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'1 - úsek 1 a úsek 3'!J30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'1 - úsek 1 a úsek 3'!P130</f>
        <v>0</v>
      </c>
      <c r="AV95" s="127">
        <f>'1 - úsek 1 a úsek 3'!J33</f>
        <v>0</v>
      </c>
      <c r="AW95" s="127">
        <f>'1 - úsek 1 a úsek 3'!J34</f>
        <v>0</v>
      </c>
      <c r="AX95" s="127">
        <f>'1 - úsek 1 a úsek 3'!J35</f>
        <v>0</v>
      </c>
      <c r="AY95" s="127">
        <f>'1 - úsek 1 a úsek 3'!J36</f>
        <v>0</v>
      </c>
      <c r="AZ95" s="127">
        <f>'1 - úsek 1 a úsek 3'!F33</f>
        <v>0</v>
      </c>
      <c r="BA95" s="127">
        <f>'1 - úsek 1 a úsek 3'!F34</f>
        <v>0</v>
      </c>
      <c r="BB95" s="127">
        <f>'1 - úsek 1 a úsek 3'!F35</f>
        <v>0</v>
      </c>
      <c r="BC95" s="127">
        <f>'1 - úsek 1 a úsek 3'!F36</f>
        <v>0</v>
      </c>
      <c r="BD95" s="129">
        <f>'1 - úsek 1 a úsek 3'!F37</f>
        <v>0</v>
      </c>
      <c r="BE95" s="7"/>
      <c r="BT95" s="130" t="s">
        <v>81</v>
      </c>
      <c r="BV95" s="130" t="s">
        <v>78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80</v>
      </c>
      <c r="B96" s="119"/>
      <c r="C96" s="120"/>
      <c r="D96" s="121" t="s">
        <v>85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'2 - úsek 2'!J30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31">
        <v>0</v>
      </c>
      <c r="AT96" s="132">
        <f>ROUND(SUM(AV96:AW96),2)</f>
        <v>0</v>
      </c>
      <c r="AU96" s="133">
        <f>'2 - úsek 2'!P127</f>
        <v>0</v>
      </c>
      <c r="AV96" s="132">
        <f>'2 - úsek 2'!J33</f>
        <v>0</v>
      </c>
      <c r="AW96" s="132">
        <f>'2 - úsek 2'!J34</f>
        <v>0</v>
      </c>
      <c r="AX96" s="132">
        <f>'2 - úsek 2'!J35</f>
        <v>0</v>
      </c>
      <c r="AY96" s="132">
        <f>'2 - úsek 2'!J36</f>
        <v>0</v>
      </c>
      <c r="AZ96" s="132">
        <f>'2 - úsek 2'!F33</f>
        <v>0</v>
      </c>
      <c r="BA96" s="132">
        <f>'2 - úsek 2'!F34</f>
        <v>0</v>
      </c>
      <c r="BB96" s="132">
        <f>'2 - úsek 2'!F35</f>
        <v>0</v>
      </c>
      <c r="BC96" s="132">
        <f>'2 - úsek 2'!F36</f>
        <v>0</v>
      </c>
      <c r="BD96" s="134">
        <f>'2 - úsek 2'!F37</f>
        <v>0</v>
      </c>
      <c r="BE96" s="7"/>
      <c r="BT96" s="130" t="s">
        <v>81</v>
      </c>
      <c r="BV96" s="130" t="s">
        <v>78</v>
      </c>
      <c r="BW96" s="130" t="s">
        <v>87</v>
      </c>
      <c r="BX96" s="130" t="s">
        <v>5</v>
      </c>
      <c r="CL96" s="130" t="s">
        <v>1</v>
      </c>
      <c r="CM96" s="130" t="s">
        <v>85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wL9ipp2KwS9ajmbqYZMWHJt19yZ0tYfykxpdJ25K9I6SyzQNbTsUhL3atJkK6yVQkJhFZfpWceaZZq2L4efY9w==" hashValue="lbLGzKSEqLrAe3+7eEhU9XbpwqTRGLnJ1CYKrcBwwEh0frQAQV+0iLkoWcWftx1QH6PhAwafQBwuB0PvGnWHN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úsek 1 a úsek 3'!C2" display="/"/>
    <hyperlink ref="A96" location="'2 - úsek 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  <c r="AZ2" s="135" t="s">
        <v>88</v>
      </c>
      <c r="BA2" s="135" t="s">
        <v>89</v>
      </c>
      <c r="BB2" s="135" t="s">
        <v>1</v>
      </c>
      <c r="BC2" s="135" t="s">
        <v>90</v>
      </c>
      <c r="BD2" s="135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85</v>
      </c>
      <c r="AZ3" s="135" t="s">
        <v>91</v>
      </c>
      <c r="BA3" s="135" t="s">
        <v>91</v>
      </c>
      <c r="BB3" s="135" t="s">
        <v>1</v>
      </c>
      <c r="BC3" s="135" t="s">
        <v>92</v>
      </c>
      <c r="BD3" s="135" t="s">
        <v>85</v>
      </c>
    </row>
    <row r="4" s="1" customFormat="1" ht="24.96" customHeight="1">
      <c r="B4" s="19"/>
      <c r="D4" s="138" t="s">
        <v>93</v>
      </c>
      <c r="L4" s="19"/>
      <c r="M4" s="139" t="s">
        <v>10</v>
      </c>
      <c r="AT4" s="16" t="s">
        <v>4</v>
      </c>
      <c r="AZ4" s="135" t="s">
        <v>94</v>
      </c>
      <c r="BA4" s="135" t="s">
        <v>95</v>
      </c>
      <c r="BB4" s="135" t="s">
        <v>1</v>
      </c>
      <c r="BC4" s="135" t="s">
        <v>96</v>
      </c>
      <c r="BD4" s="135" t="s">
        <v>85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Mikulov - prodloužení chodníku ul. K Vápence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18. 2. 2022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26</v>
      </c>
      <c r="F15" s="37"/>
      <c r="G15" s="37"/>
      <c r="H15" s="37"/>
      <c r="I15" s="140" t="s">
        <v>27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28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30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31</v>
      </c>
      <c r="F21" s="37"/>
      <c r="G21" s="37"/>
      <c r="H21" s="37"/>
      <c r="I21" s="140" t="s">
        <v>27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33</v>
      </c>
      <c r="E23" s="37"/>
      <c r="F23" s="37"/>
      <c r="G23" s="37"/>
      <c r="H23" s="37"/>
      <c r="I23" s="140" t="s">
        <v>25</v>
      </c>
      <c r="J23" s="143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tr">
        <f>IF('Rekapitulace stavby'!E20="","",'Rekapitulace stavby'!E20)</f>
        <v xml:space="preserve"> </v>
      </c>
      <c r="F24" s="37"/>
      <c r="G24" s="37"/>
      <c r="H24" s="37"/>
      <c r="I24" s="140" t="s">
        <v>27</v>
      </c>
      <c r="J24" s="143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36</v>
      </c>
      <c r="E30" s="37"/>
      <c r="F30" s="37"/>
      <c r="G30" s="37"/>
      <c r="H30" s="37"/>
      <c r="I30" s="37"/>
      <c r="J30" s="151">
        <f>ROUND(J130,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38</v>
      </c>
      <c r="G32" s="37"/>
      <c r="H32" s="37"/>
      <c r="I32" s="152" t="s">
        <v>37</v>
      </c>
      <c r="J32" s="152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40</v>
      </c>
      <c r="E33" s="140" t="s">
        <v>41</v>
      </c>
      <c r="F33" s="154">
        <f>ROUND((SUM(BE130:BE350)),  2)</f>
        <v>0</v>
      </c>
      <c r="G33" s="37"/>
      <c r="H33" s="37"/>
      <c r="I33" s="155">
        <v>0.20999999999999999</v>
      </c>
      <c r="J33" s="154">
        <f>ROUND(((SUM(BE130:BE350))*I33),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42</v>
      </c>
      <c r="F34" s="154">
        <f>ROUND((SUM(BF130:BF350)),  2)</f>
        <v>0</v>
      </c>
      <c r="G34" s="37"/>
      <c r="H34" s="37"/>
      <c r="I34" s="155">
        <v>0.14999999999999999</v>
      </c>
      <c r="J34" s="154">
        <f>ROUND(((SUM(BF130:BF350))*I34),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43</v>
      </c>
      <c r="F35" s="154">
        <f>ROUND((SUM(BG130:BG350)),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44</v>
      </c>
      <c r="F36" s="154">
        <f>ROUND((SUM(BH130:BH350)),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45</v>
      </c>
      <c r="F37" s="154">
        <f>ROUND((SUM(BI130:BI350)),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Mikulov - prodloužení chodníku ul. K Vápence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1 - úsek 1 a úsek 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ul. K Vápence</v>
      </c>
      <c r="G89" s="39"/>
      <c r="H89" s="39"/>
      <c r="I89" s="31" t="s">
        <v>22</v>
      </c>
      <c r="J89" s="78" t="str">
        <f>IF(J12="","",J12)</f>
        <v>18. 2. 2022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Mikulov</v>
      </c>
      <c r="G91" s="39"/>
      <c r="H91" s="39"/>
      <c r="I91" s="31" t="s">
        <v>30</v>
      </c>
      <c r="J91" s="35" t="str">
        <f>E21</f>
        <v>Projekce DS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102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J189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J195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J258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J267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J310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J327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112</v>
      </c>
      <c r="E105" s="182"/>
      <c r="F105" s="182"/>
      <c r="G105" s="182"/>
      <c r="H105" s="182"/>
      <c r="I105" s="182"/>
      <c r="J105" s="183">
        <f>J330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113</v>
      </c>
      <c r="E106" s="188"/>
      <c r="F106" s="188"/>
      <c r="G106" s="188"/>
      <c r="H106" s="188"/>
      <c r="I106" s="188"/>
      <c r="J106" s="189">
        <f>J331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114</v>
      </c>
      <c r="E107" s="182"/>
      <c r="F107" s="182"/>
      <c r="G107" s="182"/>
      <c r="H107" s="182"/>
      <c r="I107" s="182"/>
      <c r="J107" s="183">
        <f>J335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115</v>
      </c>
      <c r="E108" s="188"/>
      <c r="F108" s="188"/>
      <c r="G108" s="188"/>
      <c r="H108" s="188"/>
      <c r="I108" s="188"/>
      <c r="J108" s="189">
        <f>J336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116</v>
      </c>
      <c r="E109" s="188"/>
      <c r="F109" s="188"/>
      <c r="G109" s="188"/>
      <c r="H109" s="188"/>
      <c r="I109" s="188"/>
      <c r="J109" s="189">
        <f>J343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117</v>
      </c>
      <c r="E110" s="188"/>
      <c r="F110" s="188"/>
      <c r="G110" s="188"/>
      <c r="H110" s="188"/>
      <c r="I110" s="188"/>
      <c r="J110" s="189">
        <f>J348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118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74" t="str">
        <f>E7</f>
        <v>Mikulov - prodloužení chodníku ul. K Vápence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97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>1 - úsek 1 a úsek 3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>ul. K Vápence</v>
      </c>
      <c r="G124" s="39"/>
      <c r="H124" s="39"/>
      <c r="I124" s="31" t="s">
        <v>22</v>
      </c>
      <c r="J124" s="78" t="str">
        <f>IF(J12="","",J12)</f>
        <v>18. 2. 2022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E15</f>
        <v>Město Mikulov</v>
      </c>
      <c r="G126" s="39"/>
      <c r="H126" s="39"/>
      <c r="I126" s="31" t="s">
        <v>30</v>
      </c>
      <c r="J126" s="35" t="str">
        <f>E21</f>
        <v>Projekce DS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9"/>
      <c r="E127" s="39"/>
      <c r="F127" s="26" t="str">
        <f>IF(E18="","",E18)</f>
        <v>Vyplň údaj</v>
      </c>
      <c r="G127" s="39"/>
      <c r="H127" s="39"/>
      <c r="I127" s="31" t="s">
        <v>33</v>
      </c>
      <c r="J127" s="35" t="str">
        <f>E24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1"/>
      <c r="B129" s="192"/>
      <c r="C129" s="193" t="s">
        <v>119</v>
      </c>
      <c r="D129" s="194" t="s">
        <v>61</v>
      </c>
      <c r="E129" s="194" t="s">
        <v>57</v>
      </c>
      <c r="F129" s="194" t="s">
        <v>58</v>
      </c>
      <c r="G129" s="194" t="s">
        <v>120</v>
      </c>
      <c r="H129" s="194" t="s">
        <v>121</v>
      </c>
      <c r="I129" s="194" t="s">
        <v>122</v>
      </c>
      <c r="J129" s="195" t="s">
        <v>101</v>
      </c>
      <c r="K129" s="196" t="s">
        <v>123</v>
      </c>
      <c r="L129" s="197"/>
      <c r="M129" s="99" t="s">
        <v>1</v>
      </c>
      <c r="N129" s="100" t="s">
        <v>40</v>
      </c>
      <c r="O129" s="100" t="s">
        <v>124</v>
      </c>
      <c r="P129" s="100" t="s">
        <v>125</v>
      </c>
      <c r="Q129" s="100" t="s">
        <v>126</v>
      </c>
      <c r="R129" s="100" t="s">
        <v>127</v>
      </c>
      <c r="S129" s="100" t="s">
        <v>128</v>
      </c>
      <c r="T129" s="101" t="s">
        <v>129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7"/>
      <c r="B130" s="38"/>
      <c r="C130" s="106" t="s">
        <v>130</v>
      </c>
      <c r="D130" s="39"/>
      <c r="E130" s="39"/>
      <c r="F130" s="39"/>
      <c r="G130" s="39"/>
      <c r="H130" s="39"/>
      <c r="I130" s="39"/>
      <c r="J130" s="198">
        <f>BK130</f>
        <v>0</v>
      </c>
      <c r="K130" s="39"/>
      <c r="L130" s="43"/>
      <c r="M130" s="102"/>
      <c r="N130" s="199"/>
      <c r="O130" s="103"/>
      <c r="P130" s="200">
        <f>P131+P330+P335</f>
        <v>0</v>
      </c>
      <c r="Q130" s="103"/>
      <c r="R130" s="200">
        <f>R131+R330+R335</f>
        <v>584.27855704000001</v>
      </c>
      <c r="S130" s="103"/>
      <c r="T130" s="201">
        <f>T131+T330+T335</f>
        <v>76.300999999999988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75</v>
      </c>
      <c r="AU130" s="16" t="s">
        <v>103</v>
      </c>
      <c r="BK130" s="202">
        <f>BK131+BK330+BK335</f>
        <v>0</v>
      </c>
    </row>
    <row r="131" s="12" customFormat="1" ht="25.92" customHeight="1">
      <c r="A131" s="12"/>
      <c r="B131" s="203"/>
      <c r="C131" s="204"/>
      <c r="D131" s="205" t="s">
        <v>75</v>
      </c>
      <c r="E131" s="206" t="s">
        <v>131</v>
      </c>
      <c r="F131" s="206" t="s">
        <v>132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P132+P189+P195+P258+P267+P310+P327</f>
        <v>0</v>
      </c>
      <c r="Q131" s="211"/>
      <c r="R131" s="212">
        <f>R132+R189+R195+R258+R267+R310+R327</f>
        <v>584.27855704000001</v>
      </c>
      <c r="S131" s="211"/>
      <c r="T131" s="213">
        <f>T132+T189+T195+T258+T267+T310+T327</f>
        <v>76.300999999999988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75</v>
      </c>
      <c r="AU131" s="215" t="s">
        <v>76</v>
      </c>
      <c r="AY131" s="214" t="s">
        <v>133</v>
      </c>
      <c r="BK131" s="216">
        <f>BK132+BK189+BK195+BK258+BK267+BK310+BK327</f>
        <v>0</v>
      </c>
    </row>
    <row r="132" s="12" customFormat="1" ht="22.8" customHeight="1">
      <c r="A132" s="12"/>
      <c r="B132" s="203"/>
      <c r="C132" s="204"/>
      <c r="D132" s="205" t="s">
        <v>75</v>
      </c>
      <c r="E132" s="217" t="s">
        <v>81</v>
      </c>
      <c r="F132" s="217" t="s">
        <v>134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SUM(P133:P188)</f>
        <v>0</v>
      </c>
      <c r="Q132" s="211"/>
      <c r="R132" s="212">
        <f>SUM(R133:R188)</f>
        <v>0.00762</v>
      </c>
      <c r="S132" s="211"/>
      <c r="T132" s="213">
        <f>SUM(T133:T188)</f>
        <v>61.41599999999999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75</v>
      </c>
      <c r="AU132" s="215" t="s">
        <v>81</v>
      </c>
      <c r="AY132" s="214" t="s">
        <v>133</v>
      </c>
      <c r="BK132" s="216">
        <f>SUM(BK133:BK188)</f>
        <v>0</v>
      </c>
    </row>
    <row r="133" s="2" customFormat="1" ht="33" customHeight="1">
      <c r="A133" s="37"/>
      <c r="B133" s="38"/>
      <c r="C133" s="219" t="s">
        <v>81</v>
      </c>
      <c r="D133" s="219" t="s">
        <v>135</v>
      </c>
      <c r="E133" s="220" t="s">
        <v>136</v>
      </c>
      <c r="F133" s="221" t="s">
        <v>137</v>
      </c>
      <c r="G133" s="222" t="s">
        <v>138</v>
      </c>
      <c r="H133" s="223">
        <v>3.6000000000000001</v>
      </c>
      <c r="I133" s="224"/>
      <c r="J133" s="225">
        <f>ROUND(I133*H133,2)</f>
        <v>0</v>
      </c>
      <c r="K133" s="226"/>
      <c r="L133" s="43"/>
      <c r="M133" s="227" t="s">
        <v>1</v>
      </c>
      <c r="N133" s="228" t="s">
        <v>41</v>
      </c>
      <c r="O133" s="90"/>
      <c r="P133" s="229">
        <f>O133*H133</f>
        <v>0</v>
      </c>
      <c r="Q133" s="229">
        <v>0</v>
      </c>
      <c r="R133" s="229">
        <f>Q133*H133</f>
        <v>0</v>
      </c>
      <c r="S133" s="229">
        <v>0.26000000000000001</v>
      </c>
      <c r="T133" s="230">
        <f>S133*H133</f>
        <v>0.93600000000000005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139</v>
      </c>
      <c r="AT133" s="231" t="s">
        <v>135</v>
      </c>
      <c r="AU133" s="231" t="s">
        <v>85</v>
      </c>
      <c r="AY133" s="16" t="s">
        <v>133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81</v>
      </c>
      <c r="BK133" s="232">
        <f>ROUND(I133*H133,2)</f>
        <v>0</v>
      </c>
      <c r="BL133" s="16" t="s">
        <v>139</v>
      </c>
      <c r="BM133" s="231" t="s">
        <v>140</v>
      </c>
    </row>
    <row r="134" s="2" customFormat="1">
      <c r="A134" s="37"/>
      <c r="B134" s="38"/>
      <c r="C134" s="39"/>
      <c r="D134" s="233" t="s">
        <v>141</v>
      </c>
      <c r="E134" s="39"/>
      <c r="F134" s="234" t="s">
        <v>142</v>
      </c>
      <c r="G134" s="39"/>
      <c r="H134" s="39"/>
      <c r="I134" s="235"/>
      <c r="J134" s="39"/>
      <c r="K134" s="39"/>
      <c r="L134" s="43"/>
      <c r="M134" s="236"/>
      <c r="N134" s="237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141</v>
      </c>
      <c r="AU134" s="16" t="s">
        <v>85</v>
      </c>
    </row>
    <row r="135" s="13" customFormat="1">
      <c r="A135" s="13"/>
      <c r="B135" s="238"/>
      <c r="C135" s="239"/>
      <c r="D135" s="233" t="s">
        <v>143</v>
      </c>
      <c r="E135" s="240" t="s">
        <v>1</v>
      </c>
      <c r="F135" s="241" t="s">
        <v>144</v>
      </c>
      <c r="G135" s="239"/>
      <c r="H135" s="242">
        <v>3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143</v>
      </c>
      <c r="AU135" s="248" t="s">
        <v>85</v>
      </c>
      <c r="AV135" s="13" t="s">
        <v>85</v>
      </c>
      <c r="AW135" s="13" t="s">
        <v>32</v>
      </c>
      <c r="AX135" s="13" t="s">
        <v>76</v>
      </c>
      <c r="AY135" s="248" t="s">
        <v>133</v>
      </c>
    </row>
    <row r="136" s="13" customFormat="1">
      <c r="A136" s="13"/>
      <c r="B136" s="238"/>
      <c r="C136" s="239"/>
      <c r="D136" s="233" t="s">
        <v>143</v>
      </c>
      <c r="E136" s="240" t="s">
        <v>1</v>
      </c>
      <c r="F136" s="241" t="s">
        <v>145</v>
      </c>
      <c r="G136" s="239"/>
      <c r="H136" s="242">
        <v>0.59999999999999998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143</v>
      </c>
      <c r="AU136" s="248" t="s">
        <v>85</v>
      </c>
      <c r="AV136" s="13" t="s">
        <v>85</v>
      </c>
      <c r="AW136" s="13" t="s">
        <v>32</v>
      </c>
      <c r="AX136" s="13" t="s">
        <v>76</v>
      </c>
      <c r="AY136" s="248" t="s">
        <v>133</v>
      </c>
    </row>
    <row r="137" s="14" customFormat="1">
      <c r="A137" s="14"/>
      <c r="B137" s="249"/>
      <c r="C137" s="250"/>
      <c r="D137" s="233" t="s">
        <v>143</v>
      </c>
      <c r="E137" s="251" t="s">
        <v>1</v>
      </c>
      <c r="F137" s="252" t="s">
        <v>146</v>
      </c>
      <c r="G137" s="250"/>
      <c r="H137" s="253">
        <v>3.6000000000000001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143</v>
      </c>
      <c r="AU137" s="259" t="s">
        <v>85</v>
      </c>
      <c r="AV137" s="14" t="s">
        <v>139</v>
      </c>
      <c r="AW137" s="14" t="s">
        <v>32</v>
      </c>
      <c r="AX137" s="14" t="s">
        <v>81</v>
      </c>
      <c r="AY137" s="259" t="s">
        <v>133</v>
      </c>
    </row>
    <row r="138" s="2" customFormat="1" ht="24.15" customHeight="1">
      <c r="A138" s="37"/>
      <c r="B138" s="38"/>
      <c r="C138" s="219" t="s">
        <v>85</v>
      </c>
      <c r="D138" s="219" t="s">
        <v>135</v>
      </c>
      <c r="E138" s="220" t="s">
        <v>147</v>
      </c>
      <c r="F138" s="221" t="s">
        <v>148</v>
      </c>
      <c r="G138" s="222" t="s">
        <v>138</v>
      </c>
      <c r="H138" s="223">
        <v>151.19999999999999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41</v>
      </c>
      <c r="O138" s="90"/>
      <c r="P138" s="229">
        <f>O138*H138</f>
        <v>0</v>
      </c>
      <c r="Q138" s="229">
        <v>0</v>
      </c>
      <c r="R138" s="229">
        <f>Q138*H138</f>
        <v>0</v>
      </c>
      <c r="S138" s="229">
        <v>0.17999999999999999</v>
      </c>
      <c r="T138" s="230">
        <f>S138*H138</f>
        <v>27.215999999999998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139</v>
      </c>
      <c r="AT138" s="231" t="s">
        <v>135</v>
      </c>
      <c r="AU138" s="231" t="s">
        <v>85</v>
      </c>
      <c r="AY138" s="16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81</v>
      </c>
      <c r="BK138" s="232">
        <f>ROUND(I138*H138,2)</f>
        <v>0</v>
      </c>
      <c r="BL138" s="16" t="s">
        <v>139</v>
      </c>
      <c r="BM138" s="231" t="s">
        <v>149</v>
      </c>
    </row>
    <row r="139" s="2" customFormat="1">
      <c r="A139" s="37"/>
      <c r="B139" s="38"/>
      <c r="C139" s="39"/>
      <c r="D139" s="233" t="s">
        <v>141</v>
      </c>
      <c r="E139" s="39"/>
      <c r="F139" s="234" t="s">
        <v>150</v>
      </c>
      <c r="G139" s="39"/>
      <c r="H139" s="39"/>
      <c r="I139" s="235"/>
      <c r="J139" s="39"/>
      <c r="K139" s="39"/>
      <c r="L139" s="43"/>
      <c r="M139" s="236"/>
      <c r="N139" s="237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141</v>
      </c>
      <c r="AU139" s="16" t="s">
        <v>85</v>
      </c>
    </row>
    <row r="140" s="13" customFormat="1">
      <c r="A140" s="13"/>
      <c r="B140" s="238"/>
      <c r="C140" s="239"/>
      <c r="D140" s="233" t="s">
        <v>143</v>
      </c>
      <c r="E140" s="240" t="s">
        <v>1</v>
      </c>
      <c r="F140" s="241" t="s">
        <v>151</v>
      </c>
      <c r="G140" s="239"/>
      <c r="H140" s="242">
        <v>62.600000000000001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143</v>
      </c>
      <c r="AU140" s="248" t="s">
        <v>85</v>
      </c>
      <c r="AV140" s="13" t="s">
        <v>85</v>
      </c>
      <c r="AW140" s="13" t="s">
        <v>32</v>
      </c>
      <c r="AX140" s="13" t="s">
        <v>76</v>
      </c>
      <c r="AY140" s="248" t="s">
        <v>133</v>
      </c>
    </row>
    <row r="141" s="13" customFormat="1">
      <c r="A141" s="13"/>
      <c r="B141" s="238"/>
      <c r="C141" s="239"/>
      <c r="D141" s="233" t="s">
        <v>143</v>
      </c>
      <c r="E141" s="240" t="s">
        <v>1</v>
      </c>
      <c r="F141" s="241" t="s">
        <v>152</v>
      </c>
      <c r="G141" s="239"/>
      <c r="H141" s="242">
        <v>88.599999999999994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143</v>
      </c>
      <c r="AU141" s="248" t="s">
        <v>85</v>
      </c>
      <c r="AV141" s="13" t="s">
        <v>85</v>
      </c>
      <c r="AW141" s="13" t="s">
        <v>32</v>
      </c>
      <c r="AX141" s="13" t="s">
        <v>76</v>
      </c>
      <c r="AY141" s="248" t="s">
        <v>133</v>
      </c>
    </row>
    <row r="142" s="14" customFormat="1">
      <c r="A142" s="14"/>
      <c r="B142" s="249"/>
      <c r="C142" s="250"/>
      <c r="D142" s="233" t="s">
        <v>143</v>
      </c>
      <c r="E142" s="251" t="s">
        <v>1</v>
      </c>
      <c r="F142" s="252" t="s">
        <v>146</v>
      </c>
      <c r="G142" s="250"/>
      <c r="H142" s="253">
        <v>151.19999999999999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143</v>
      </c>
      <c r="AU142" s="259" t="s">
        <v>85</v>
      </c>
      <c r="AV142" s="14" t="s">
        <v>139</v>
      </c>
      <c r="AW142" s="14" t="s">
        <v>32</v>
      </c>
      <c r="AX142" s="14" t="s">
        <v>81</v>
      </c>
      <c r="AY142" s="259" t="s">
        <v>133</v>
      </c>
    </row>
    <row r="143" s="2" customFormat="1" ht="24.15" customHeight="1">
      <c r="A143" s="37"/>
      <c r="B143" s="38"/>
      <c r="C143" s="219" t="s">
        <v>153</v>
      </c>
      <c r="D143" s="219" t="s">
        <v>135</v>
      </c>
      <c r="E143" s="220" t="s">
        <v>154</v>
      </c>
      <c r="F143" s="221" t="s">
        <v>155</v>
      </c>
      <c r="G143" s="222" t="s">
        <v>138</v>
      </c>
      <c r="H143" s="223">
        <v>151.19999999999999</v>
      </c>
      <c r="I143" s="224"/>
      <c r="J143" s="225">
        <f>ROUND(I143*H143,2)</f>
        <v>0</v>
      </c>
      <c r="K143" s="226"/>
      <c r="L143" s="43"/>
      <c r="M143" s="227" t="s">
        <v>1</v>
      </c>
      <c r="N143" s="228" t="s">
        <v>41</v>
      </c>
      <c r="O143" s="90"/>
      <c r="P143" s="229">
        <f>O143*H143</f>
        <v>0</v>
      </c>
      <c r="Q143" s="229">
        <v>0</v>
      </c>
      <c r="R143" s="229">
        <f>Q143*H143</f>
        <v>0</v>
      </c>
      <c r="S143" s="229">
        <v>0.22</v>
      </c>
      <c r="T143" s="230">
        <f>S143*H143</f>
        <v>33.263999999999996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139</v>
      </c>
      <c r="AT143" s="231" t="s">
        <v>135</v>
      </c>
      <c r="AU143" s="231" t="s">
        <v>85</v>
      </c>
      <c r="AY143" s="16" t="s">
        <v>133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81</v>
      </c>
      <c r="BK143" s="232">
        <f>ROUND(I143*H143,2)</f>
        <v>0</v>
      </c>
      <c r="BL143" s="16" t="s">
        <v>139</v>
      </c>
      <c r="BM143" s="231" t="s">
        <v>156</v>
      </c>
    </row>
    <row r="144" s="2" customFormat="1">
      <c r="A144" s="37"/>
      <c r="B144" s="38"/>
      <c r="C144" s="39"/>
      <c r="D144" s="233" t="s">
        <v>141</v>
      </c>
      <c r="E144" s="39"/>
      <c r="F144" s="234" t="s">
        <v>157</v>
      </c>
      <c r="G144" s="39"/>
      <c r="H144" s="39"/>
      <c r="I144" s="235"/>
      <c r="J144" s="39"/>
      <c r="K144" s="39"/>
      <c r="L144" s="43"/>
      <c r="M144" s="236"/>
      <c r="N144" s="237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141</v>
      </c>
      <c r="AU144" s="16" t="s">
        <v>85</v>
      </c>
    </row>
    <row r="145" s="13" customFormat="1">
      <c r="A145" s="13"/>
      <c r="B145" s="238"/>
      <c r="C145" s="239"/>
      <c r="D145" s="233" t="s">
        <v>143</v>
      </c>
      <c r="E145" s="240" t="s">
        <v>1</v>
      </c>
      <c r="F145" s="241" t="s">
        <v>151</v>
      </c>
      <c r="G145" s="239"/>
      <c r="H145" s="242">
        <v>62.600000000000001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143</v>
      </c>
      <c r="AU145" s="248" t="s">
        <v>85</v>
      </c>
      <c r="AV145" s="13" t="s">
        <v>85</v>
      </c>
      <c r="AW145" s="13" t="s">
        <v>32</v>
      </c>
      <c r="AX145" s="13" t="s">
        <v>76</v>
      </c>
      <c r="AY145" s="248" t="s">
        <v>133</v>
      </c>
    </row>
    <row r="146" s="13" customFormat="1">
      <c r="A146" s="13"/>
      <c r="B146" s="238"/>
      <c r="C146" s="239"/>
      <c r="D146" s="233" t="s">
        <v>143</v>
      </c>
      <c r="E146" s="240" t="s">
        <v>1</v>
      </c>
      <c r="F146" s="241" t="s">
        <v>152</v>
      </c>
      <c r="G146" s="239"/>
      <c r="H146" s="242">
        <v>88.599999999999994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143</v>
      </c>
      <c r="AU146" s="248" t="s">
        <v>85</v>
      </c>
      <c r="AV146" s="13" t="s">
        <v>85</v>
      </c>
      <c r="AW146" s="13" t="s">
        <v>32</v>
      </c>
      <c r="AX146" s="13" t="s">
        <v>76</v>
      </c>
      <c r="AY146" s="248" t="s">
        <v>133</v>
      </c>
    </row>
    <row r="147" s="14" customFormat="1">
      <c r="A147" s="14"/>
      <c r="B147" s="249"/>
      <c r="C147" s="250"/>
      <c r="D147" s="233" t="s">
        <v>143</v>
      </c>
      <c r="E147" s="251" t="s">
        <v>1</v>
      </c>
      <c r="F147" s="252" t="s">
        <v>146</v>
      </c>
      <c r="G147" s="250"/>
      <c r="H147" s="253">
        <v>151.19999999999999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143</v>
      </c>
      <c r="AU147" s="259" t="s">
        <v>85</v>
      </c>
      <c r="AV147" s="14" t="s">
        <v>139</v>
      </c>
      <c r="AW147" s="14" t="s">
        <v>32</v>
      </c>
      <c r="AX147" s="14" t="s">
        <v>81</v>
      </c>
      <c r="AY147" s="259" t="s">
        <v>133</v>
      </c>
    </row>
    <row r="148" s="2" customFormat="1" ht="33" customHeight="1">
      <c r="A148" s="37"/>
      <c r="B148" s="38"/>
      <c r="C148" s="219" t="s">
        <v>139</v>
      </c>
      <c r="D148" s="219" t="s">
        <v>135</v>
      </c>
      <c r="E148" s="220" t="s">
        <v>158</v>
      </c>
      <c r="F148" s="221" t="s">
        <v>159</v>
      </c>
      <c r="G148" s="222" t="s">
        <v>160</v>
      </c>
      <c r="H148" s="223">
        <v>90.596000000000004</v>
      </c>
      <c r="I148" s="224"/>
      <c r="J148" s="225">
        <f>ROUND(I148*H148,2)</f>
        <v>0</v>
      </c>
      <c r="K148" s="226"/>
      <c r="L148" s="43"/>
      <c r="M148" s="227" t="s">
        <v>1</v>
      </c>
      <c r="N148" s="228" t="s">
        <v>41</v>
      </c>
      <c r="O148" s="90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139</v>
      </c>
      <c r="AT148" s="231" t="s">
        <v>135</v>
      </c>
      <c r="AU148" s="231" t="s">
        <v>85</v>
      </c>
      <c r="AY148" s="16" t="s">
        <v>133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81</v>
      </c>
      <c r="BK148" s="232">
        <f>ROUND(I148*H148,2)</f>
        <v>0</v>
      </c>
      <c r="BL148" s="16" t="s">
        <v>139</v>
      </c>
      <c r="BM148" s="231" t="s">
        <v>161</v>
      </c>
    </row>
    <row r="149" s="2" customFormat="1">
      <c r="A149" s="37"/>
      <c r="B149" s="38"/>
      <c r="C149" s="39"/>
      <c r="D149" s="233" t="s">
        <v>141</v>
      </c>
      <c r="E149" s="39"/>
      <c r="F149" s="234" t="s">
        <v>162</v>
      </c>
      <c r="G149" s="39"/>
      <c r="H149" s="39"/>
      <c r="I149" s="235"/>
      <c r="J149" s="39"/>
      <c r="K149" s="39"/>
      <c r="L149" s="43"/>
      <c r="M149" s="236"/>
      <c r="N149" s="237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141</v>
      </c>
      <c r="AU149" s="16" t="s">
        <v>85</v>
      </c>
    </row>
    <row r="150" s="13" customFormat="1">
      <c r="A150" s="13"/>
      <c r="B150" s="238"/>
      <c r="C150" s="239"/>
      <c r="D150" s="233" t="s">
        <v>143</v>
      </c>
      <c r="E150" s="240" t="s">
        <v>1</v>
      </c>
      <c r="F150" s="241" t="s">
        <v>163</v>
      </c>
      <c r="G150" s="239"/>
      <c r="H150" s="242">
        <v>5.0960000000000001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143</v>
      </c>
      <c r="AU150" s="248" t="s">
        <v>85</v>
      </c>
      <c r="AV150" s="13" t="s">
        <v>85</v>
      </c>
      <c r="AW150" s="13" t="s">
        <v>32</v>
      </c>
      <c r="AX150" s="13" t="s">
        <v>76</v>
      </c>
      <c r="AY150" s="248" t="s">
        <v>133</v>
      </c>
    </row>
    <row r="151" s="13" customFormat="1">
      <c r="A151" s="13"/>
      <c r="B151" s="238"/>
      <c r="C151" s="239"/>
      <c r="D151" s="233" t="s">
        <v>143</v>
      </c>
      <c r="E151" s="240" t="s">
        <v>1</v>
      </c>
      <c r="F151" s="241" t="s">
        <v>164</v>
      </c>
      <c r="G151" s="239"/>
      <c r="H151" s="242">
        <v>28.399999999999999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143</v>
      </c>
      <c r="AU151" s="248" t="s">
        <v>85</v>
      </c>
      <c r="AV151" s="13" t="s">
        <v>85</v>
      </c>
      <c r="AW151" s="13" t="s">
        <v>32</v>
      </c>
      <c r="AX151" s="13" t="s">
        <v>76</v>
      </c>
      <c r="AY151" s="248" t="s">
        <v>133</v>
      </c>
    </row>
    <row r="152" s="13" customFormat="1">
      <c r="A152" s="13"/>
      <c r="B152" s="238"/>
      <c r="C152" s="239"/>
      <c r="D152" s="233" t="s">
        <v>143</v>
      </c>
      <c r="E152" s="240" t="s">
        <v>1</v>
      </c>
      <c r="F152" s="241" t="s">
        <v>165</v>
      </c>
      <c r="G152" s="239"/>
      <c r="H152" s="242">
        <v>57.100000000000001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143</v>
      </c>
      <c r="AU152" s="248" t="s">
        <v>85</v>
      </c>
      <c r="AV152" s="13" t="s">
        <v>85</v>
      </c>
      <c r="AW152" s="13" t="s">
        <v>32</v>
      </c>
      <c r="AX152" s="13" t="s">
        <v>76</v>
      </c>
      <c r="AY152" s="248" t="s">
        <v>133</v>
      </c>
    </row>
    <row r="153" s="14" customFormat="1">
      <c r="A153" s="14"/>
      <c r="B153" s="249"/>
      <c r="C153" s="250"/>
      <c r="D153" s="233" t="s">
        <v>143</v>
      </c>
      <c r="E153" s="251" t="s">
        <v>91</v>
      </c>
      <c r="F153" s="252" t="s">
        <v>146</v>
      </c>
      <c r="G153" s="250"/>
      <c r="H153" s="253">
        <v>90.596000000000004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143</v>
      </c>
      <c r="AU153" s="259" t="s">
        <v>85</v>
      </c>
      <c r="AV153" s="14" t="s">
        <v>139</v>
      </c>
      <c r="AW153" s="14" t="s">
        <v>32</v>
      </c>
      <c r="AX153" s="14" t="s">
        <v>81</v>
      </c>
      <c r="AY153" s="259" t="s">
        <v>133</v>
      </c>
    </row>
    <row r="154" s="2" customFormat="1" ht="44.25" customHeight="1">
      <c r="A154" s="37"/>
      <c r="B154" s="38"/>
      <c r="C154" s="219" t="s">
        <v>166</v>
      </c>
      <c r="D154" s="219" t="s">
        <v>135</v>
      </c>
      <c r="E154" s="220" t="s">
        <v>167</v>
      </c>
      <c r="F154" s="221" t="s">
        <v>168</v>
      </c>
      <c r="G154" s="222" t="s">
        <v>160</v>
      </c>
      <c r="H154" s="223">
        <v>34.496000000000002</v>
      </c>
      <c r="I154" s="224"/>
      <c r="J154" s="225">
        <f>ROUND(I154*H154,2)</f>
        <v>0</v>
      </c>
      <c r="K154" s="226"/>
      <c r="L154" s="43"/>
      <c r="M154" s="227" t="s">
        <v>1</v>
      </c>
      <c r="N154" s="228" t="s">
        <v>41</v>
      </c>
      <c r="O154" s="90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139</v>
      </c>
      <c r="AT154" s="231" t="s">
        <v>135</v>
      </c>
      <c r="AU154" s="231" t="s">
        <v>85</v>
      </c>
      <c r="AY154" s="16" t="s">
        <v>133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81</v>
      </c>
      <c r="BK154" s="232">
        <f>ROUND(I154*H154,2)</f>
        <v>0</v>
      </c>
      <c r="BL154" s="16" t="s">
        <v>139</v>
      </c>
      <c r="BM154" s="231" t="s">
        <v>169</v>
      </c>
    </row>
    <row r="155" s="2" customFormat="1">
      <c r="A155" s="37"/>
      <c r="B155" s="38"/>
      <c r="C155" s="39"/>
      <c r="D155" s="233" t="s">
        <v>141</v>
      </c>
      <c r="E155" s="39"/>
      <c r="F155" s="234" t="s">
        <v>170</v>
      </c>
      <c r="G155" s="39"/>
      <c r="H155" s="39"/>
      <c r="I155" s="235"/>
      <c r="J155" s="39"/>
      <c r="K155" s="39"/>
      <c r="L155" s="43"/>
      <c r="M155" s="236"/>
      <c r="N155" s="237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141</v>
      </c>
      <c r="AU155" s="16" t="s">
        <v>85</v>
      </c>
    </row>
    <row r="156" s="13" customFormat="1">
      <c r="A156" s="13"/>
      <c r="B156" s="238"/>
      <c r="C156" s="239"/>
      <c r="D156" s="233" t="s">
        <v>143</v>
      </c>
      <c r="E156" s="240" t="s">
        <v>1</v>
      </c>
      <c r="F156" s="241" t="s">
        <v>91</v>
      </c>
      <c r="G156" s="239"/>
      <c r="H156" s="242">
        <v>90.596000000000004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143</v>
      </c>
      <c r="AU156" s="248" t="s">
        <v>85</v>
      </c>
      <c r="AV156" s="13" t="s">
        <v>85</v>
      </c>
      <c r="AW156" s="13" t="s">
        <v>32</v>
      </c>
      <c r="AX156" s="13" t="s">
        <v>76</v>
      </c>
      <c r="AY156" s="248" t="s">
        <v>133</v>
      </c>
    </row>
    <row r="157" s="13" customFormat="1">
      <c r="A157" s="13"/>
      <c r="B157" s="238"/>
      <c r="C157" s="239"/>
      <c r="D157" s="233" t="s">
        <v>143</v>
      </c>
      <c r="E157" s="240" t="s">
        <v>1</v>
      </c>
      <c r="F157" s="241" t="s">
        <v>171</v>
      </c>
      <c r="G157" s="239"/>
      <c r="H157" s="242">
        <v>-16.199999999999999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143</v>
      </c>
      <c r="AU157" s="248" t="s">
        <v>85</v>
      </c>
      <c r="AV157" s="13" t="s">
        <v>85</v>
      </c>
      <c r="AW157" s="13" t="s">
        <v>32</v>
      </c>
      <c r="AX157" s="13" t="s">
        <v>76</v>
      </c>
      <c r="AY157" s="248" t="s">
        <v>133</v>
      </c>
    </row>
    <row r="158" s="13" customFormat="1">
      <c r="A158" s="13"/>
      <c r="B158" s="238"/>
      <c r="C158" s="239"/>
      <c r="D158" s="233" t="s">
        <v>143</v>
      </c>
      <c r="E158" s="240" t="s">
        <v>1</v>
      </c>
      <c r="F158" s="241" t="s">
        <v>172</v>
      </c>
      <c r="G158" s="239"/>
      <c r="H158" s="242">
        <v>-39.899999999999999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143</v>
      </c>
      <c r="AU158" s="248" t="s">
        <v>85</v>
      </c>
      <c r="AV158" s="13" t="s">
        <v>85</v>
      </c>
      <c r="AW158" s="13" t="s">
        <v>32</v>
      </c>
      <c r="AX158" s="13" t="s">
        <v>76</v>
      </c>
      <c r="AY158" s="248" t="s">
        <v>133</v>
      </c>
    </row>
    <row r="159" s="14" customFormat="1">
      <c r="A159" s="14"/>
      <c r="B159" s="249"/>
      <c r="C159" s="250"/>
      <c r="D159" s="233" t="s">
        <v>143</v>
      </c>
      <c r="E159" s="251" t="s">
        <v>1</v>
      </c>
      <c r="F159" s="252" t="s">
        <v>146</v>
      </c>
      <c r="G159" s="250"/>
      <c r="H159" s="253">
        <v>34.496000000000002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143</v>
      </c>
      <c r="AU159" s="259" t="s">
        <v>85</v>
      </c>
      <c r="AV159" s="14" t="s">
        <v>139</v>
      </c>
      <c r="AW159" s="14" t="s">
        <v>32</v>
      </c>
      <c r="AX159" s="14" t="s">
        <v>81</v>
      </c>
      <c r="AY159" s="259" t="s">
        <v>133</v>
      </c>
    </row>
    <row r="160" s="2" customFormat="1" ht="37.8" customHeight="1">
      <c r="A160" s="37"/>
      <c r="B160" s="38"/>
      <c r="C160" s="219" t="s">
        <v>173</v>
      </c>
      <c r="D160" s="219" t="s">
        <v>135</v>
      </c>
      <c r="E160" s="220" t="s">
        <v>174</v>
      </c>
      <c r="F160" s="221" t="s">
        <v>175</v>
      </c>
      <c r="G160" s="222" t="s">
        <v>160</v>
      </c>
      <c r="H160" s="223">
        <v>758.91200000000003</v>
      </c>
      <c r="I160" s="224"/>
      <c r="J160" s="225">
        <f>ROUND(I160*H160,2)</f>
        <v>0</v>
      </c>
      <c r="K160" s="226"/>
      <c r="L160" s="43"/>
      <c r="M160" s="227" t="s">
        <v>1</v>
      </c>
      <c r="N160" s="228" t="s">
        <v>41</v>
      </c>
      <c r="O160" s="90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139</v>
      </c>
      <c r="AT160" s="231" t="s">
        <v>135</v>
      </c>
      <c r="AU160" s="231" t="s">
        <v>85</v>
      </c>
      <c r="AY160" s="16" t="s">
        <v>133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81</v>
      </c>
      <c r="BK160" s="232">
        <f>ROUND(I160*H160,2)</f>
        <v>0</v>
      </c>
      <c r="BL160" s="16" t="s">
        <v>139</v>
      </c>
      <c r="BM160" s="231" t="s">
        <v>176</v>
      </c>
    </row>
    <row r="161" s="2" customFormat="1">
      <c r="A161" s="37"/>
      <c r="B161" s="38"/>
      <c r="C161" s="39"/>
      <c r="D161" s="233" t="s">
        <v>141</v>
      </c>
      <c r="E161" s="39"/>
      <c r="F161" s="234" t="s">
        <v>177</v>
      </c>
      <c r="G161" s="39"/>
      <c r="H161" s="39"/>
      <c r="I161" s="235"/>
      <c r="J161" s="39"/>
      <c r="K161" s="39"/>
      <c r="L161" s="43"/>
      <c r="M161" s="236"/>
      <c r="N161" s="237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141</v>
      </c>
      <c r="AU161" s="16" t="s">
        <v>85</v>
      </c>
    </row>
    <row r="162" s="13" customFormat="1">
      <c r="A162" s="13"/>
      <c r="B162" s="238"/>
      <c r="C162" s="239"/>
      <c r="D162" s="233" t="s">
        <v>143</v>
      </c>
      <c r="E162" s="240" t="s">
        <v>1</v>
      </c>
      <c r="F162" s="241" t="s">
        <v>91</v>
      </c>
      <c r="G162" s="239"/>
      <c r="H162" s="242">
        <v>90.596000000000004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143</v>
      </c>
      <c r="AU162" s="248" t="s">
        <v>85</v>
      </c>
      <c r="AV162" s="13" t="s">
        <v>85</v>
      </c>
      <c r="AW162" s="13" t="s">
        <v>32</v>
      </c>
      <c r="AX162" s="13" t="s">
        <v>76</v>
      </c>
      <c r="AY162" s="248" t="s">
        <v>133</v>
      </c>
    </row>
    <row r="163" s="13" customFormat="1">
      <c r="A163" s="13"/>
      <c r="B163" s="238"/>
      <c r="C163" s="239"/>
      <c r="D163" s="233" t="s">
        <v>143</v>
      </c>
      <c r="E163" s="240" t="s">
        <v>1</v>
      </c>
      <c r="F163" s="241" t="s">
        <v>171</v>
      </c>
      <c r="G163" s="239"/>
      <c r="H163" s="242">
        <v>-16.199999999999999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143</v>
      </c>
      <c r="AU163" s="248" t="s">
        <v>85</v>
      </c>
      <c r="AV163" s="13" t="s">
        <v>85</v>
      </c>
      <c r="AW163" s="13" t="s">
        <v>32</v>
      </c>
      <c r="AX163" s="13" t="s">
        <v>76</v>
      </c>
      <c r="AY163" s="248" t="s">
        <v>133</v>
      </c>
    </row>
    <row r="164" s="13" customFormat="1">
      <c r="A164" s="13"/>
      <c r="B164" s="238"/>
      <c r="C164" s="239"/>
      <c r="D164" s="233" t="s">
        <v>143</v>
      </c>
      <c r="E164" s="240" t="s">
        <v>1</v>
      </c>
      <c r="F164" s="241" t="s">
        <v>172</v>
      </c>
      <c r="G164" s="239"/>
      <c r="H164" s="242">
        <v>-39.899999999999999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143</v>
      </c>
      <c r="AU164" s="248" t="s">
        <v>85</v>
      </c>
      <c r="AV164" s="13" t="s">
        <v>85</v>
      </c>
      <c r="AW164" s="13" t="s">
        <v>32</v>
      </c>
      <c r="AX164" s="13" t="s">
        <v>76</v>
      </c>
      <c r="AY164" s="248" t="s">
        <v>133</v>
      </c>
    </row>
    <row r="165" s="14" customFormat="1">
      <c r="A165" s="14"/>
      <c r="B165" s="249"/>
      <c r="C165" s="250"/>
      <c r="D165" s="233" t="s">
        <v>143</v>
      </c>
      <c r="E165" s="251" t="s">
        <v>1</v>
      </c>
      <c r="F165" s="252" t="s">
        <v>146</v>
      </c>
      <c r="G165" s="250"/>
      <c r="H165" s="253">
        <v>34.496000000000002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143</v>
      </c>
      <c r="AU165" s="259" t="s">
        <v>85</v>
      </c>
      <c r="AV165" s="14" t="s">
        <v>139</v>
      </c>
      <c r="AW165" s="14" t="s">
        <v>32</v>
      </c>
      <c r="AX165" s="14" t="s">
        <v>81</v>
      </c>
      <c r="AY165" s="259" t="s">
        <v>133</v>
      </c>
    </row>
    <row r="166" s="13" customFormat="1">
      <c r="A166" s="13"/>
      <c r="B166" s="238"/>
      <c r="C166" s="239"/>
      <c r="D166" s="233" t="s">
        <v>143</v>
      </c>
      <c r="E166" s="239"/>
      <c r="F166" s="241" t="s">
        <v>178</v>
      </c>
      <c r="G166" s="239"/>
      <c r="H166" s="242">
        <v>758.91200000000003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143</v>
      </c>
      <c r="AU166" s="248" t="s">
        <v>85</v>
      </c>
      <c r="AV166" s="13" t="s">
        <v>85</v>
      </c>
      <c r="AW166" s="13" t="s">
        <v>4</v>
      </c>
      <c r="AX166" s="13" t="s">
        <v>81</v>
      </c>
      <c r="AY166" s="248" t="s">
        <v>133</v>
      </c>
    </row>
    <row r="167" s="2" customFormat="1" ht="24.15" customHeight="1">
      <c r="A167" s="37"/>
      <c r="B167" s="38"/>
      <c r="C167" s="219" t="s">
        <v>179</v>
      </c>
      <c r="D167" s="219" t="s">
        <v>135</v>
      </c>
      <c r="E167" s="220" t="s">
        <v>180</v>
      </c>
      <c r="F167" s="221" t="s">
        <v>181</v>
      </c>
      <c r="G167" s="222" t="s">
        <v>160</v>
      </c>
      <c r="H167" s="223">
        <v>16.199999999999999</v>
      </c>
      <c r="I167" s="224"/>
      <c r="J167" s="225">
        <f>ROUND(I167*H167,2)</f>
        <v>0</v>
      </c>
      <c r="K167" s="226"/>
      <c r="L167" s="43"/>
      <c r="M167" s="227" t="s">
        <v>1</v>
      </c>
      <c r="N167" s="228" t="s">
        <v>41</v>
      </c>
      <c r="O167" s="90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1" t="s">
        <v>139</v>
      </c>
      <c r="AT167" s="231" t="s">
        <v>135</v>
      </c>
      <c r="AU167" s="231" t="s">
        <v>85</v>
      </c>
      <c r="AY167" s="16" t="s">
        <v>133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6" t="s">
        <v>81</v>
      </c>
      <c r="BK167" s="232">
        <f>ROUND(I167*H167,2)</f>
        <v>0</v>
      </c>
      <c r="BL167" s="16" t="s">
        <v>139</v>
      </c>
      <c r="BM167" s="231" t="s">
        <v>182</v>
      </c>
    </row>
    <row r="168" s="2" customFormat="1">
      <c r="A168" s="37"/>
      <c r="B168" s="38"/>
      <c r="C168" s="39"/>
      <c r="D168" s="233" t="s">
        <v>141</v>
      </c>
      <c r="E168" s="39"/>
      <c r="F168" s="234" t="s">
        <v>183</v>
      </c>
      <c r="G168" s="39"/>
      <c r="H168" s="39"/>
      <c r="I168" s="235"/>
      <c r="J168" s="39"/>
      <c r="K168" s="39"/>
      <c r="L168" s="43"/>
      <c r="M168" s="236"/>
      <c r="N168" s="237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141</v>
      </c>
      <c r="AU168" s="16" t="s">
        <v>85</v>
      </c>
    </row>
    <row r="169" s="13" customFormat="1">
      <c r="A169" s="13"/>
      <c r="B169" s="238"/>
      <c r="C169" s="239"/>
      <c r="D169" s="233" t="s">
        <v>143</v>
      </c>
      <c r="E169" s="240" t="s">
        <v>88</v>
      </c>
      <c r="F169" s="241" t="s">
        <v>184</v>
      </c>
      <c r="G169" s="239"/>
      <c r="H169" s="242">
        <v>16.199999999999999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143</v>
      </c>
      <c r="AU169" s="248" t="s">
        <v>85</v>
      </c>
      <c r="AV169" s="13" t="s">
        <v>85</v>
      </c>
      <c r="AW169" s="13" t="s">
        <v>32</v>
      </c>
      <c r="AX169" s="13" t="s">
        <v>81</v>
      </c>
      <c r="AY169" s="248" t="s">
        <v>133</v>
      </c>
    </row>
    <row r="170" s="2" customFormat="1" ht="24.15" customHeight="1">
      <c r="A170" s="37"/>
      <c r="B170" s="38"/>
      <c r="C170" s="219" t="s">
        <v>185</v>
      </c>
      <c r="D170" s="219" t="s">
        <v>135</v>
      </c>
      <c r="E170" s="220" t="s">
        <v>186</v>
      </c>
      <c r="F170" s="221" t="s">
        <v>187</v>
      </c>
      <c r="G170" s="222" t="s">
        <v>160</v>
      </c>
      <c r="H170" s="223">
        <v>39.899999999999999</v>
      </c>
      <c r="I170" s="224"/>
      <c r="J170" s="225">
        <f>ROUND(I170*H170,2)</f>
        <v>0</v>
      </c>
      <c r="K170" s="226"/>
      <c r="L170" s="43"/>
      <c r="M170" s="227" t="s">
        <v>1</v>
      </c>
      <c r="N170" s="228" t="s">
        <v>41</v>
      </c>
      <c r="O170" s="90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139</v>
      </c>
      <c r="AT170" s="231" t="s">
        <v>135</v>
      </c>
      <c r="AU170" s="231" t="s">
        <v>85</v>
      </c>
      <c r="AY170" s="16" t="s">
        <v>133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81</v>
      </c>
      <c r="BK170" s="232">
        <f>ROUND(I170*H170,2)</f>
        <v>0</v>
      </c>
      <c r="BL170" s="16" t="s">
        <v>139</v>
      </c>
      <c r="BM170" s="231" t="s">
        <v>188</v>
      </c>
    </row>
    <row r="171" s="2" customFormat="1">
      <c r="A171" s="37"/>
      <c r="B171" s="38"/>
      <c r="C171" s="39"/>
      <c r="D171" s="233" t="s">
        <v>141</v>
      </c>
      <c r="E171" s="39"/>
      <c r="F171" s="234" t="s">
        <v>189</v>
      </c>
      <c r="G171" s="39"/>
      <c r="H171" s="39"/>
      <c r="I171" s="235"/>
      <c r="J171" s="39"/>
      <c r="K171" s="39"/>
      <c r="L171" s="43"/>
      <c r="M171" s="236"/>
      <c r="N171" s="237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141</v>
      </c>
      <c r="AU171" s="16" t="s">
        <v>85</v>
      </c>
    </row>
    <row r="172" s="13" customFormat="1">
      <c r="A172" s="13"/>
      <c r="B172" s="238"/>
      <c r="C172" s="239"/>
      <c r="D172" s="233" t="s">
        <v>143</v>
      </c>
      <c r="E172" s="240" t="s">
        <v>1</v>
      </c>
      <c r="F172" s="241" t="s">
        <v>190</v>
      </c>
      <c r="G172" s="239"/>
      <c r="H172" s="242">
        <v>6.9000000000000004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143</v>
      </c>
      <c r="AU172" s="248" t="s">
        <v>85</v>
      </c>
      <c r="AV172" s="13" t="s">
        <v>85</v>
      </c>
      <c r="AW172" s="13" t="s">
        <v>32</v>
      </c>
      <c r="AX172" s="13" t="s">
        <v>76</v>
      </c>
      <c r="AY172" s="248" t="s">
        <v>133</v>
      </c>
    </row>
    <row r="173" s="13" customFormat="1">
      <c r="A173" s="13"/>
      <c r="B173" s="238"/>
      <c r="C173" s="239"/>
      <c r="D173" s="233" t="s">
        <v>143</v>
      </c>
      <c r="E173" s="240" t="s">
        <v>1</v>
      </c>
      <c r="F173" s="241" t="s">
        <v>191</v>
      </c>
      <c r="G173" s="239"/>
      <c r="H173" s="242">
        <v>33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143</v>
      </c>
      <c r="AU173" s="248" t="s">
        <v>85</v>
      </c>
      <c r="AV173" s="13" t="s">
        <v>85</v>
      </c>
      <c r="AW173" s="13" t="s">
        <v>32</v>
      </c>
      <c r="AX173" s="13" t="s">
        <v>76</v>
      </c>
      <c r="AY173" s="248" t="s">
        <v>133</v>
      </c>
    </row>
    <row r="174" s="14" customFormat="1">
      <c r="A174" s="14"/>
      <c r="B174" s="249"/>
      <c r="C174" s="250"/>
      <c r="D174" s="233" t="s">
        <v>143</v>
      </c>
      <c r="E174" s="251" t="s">
        <v>94</v>
      </c>
      <c r="F174" s="252" t="s">
        <v>146</v>
      </c>
      <c r="G174" s="250"/>
      <c r="H174" s="253">
        <v>39.899999999999999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143</v>
      </c>
      <c r="AU174" s="259" t="s">
        <v>85</v>
      </c>
      <c r="AV174" s="14" t="s">
        <v>139</v>
      </c>
      <c r="AW174" s="14" t="s">
        <v>32</v>
      </c>
      <c r="AX174" s="14" t="s">
        <v>81</v>
      </c>
      <c r="AY174" s="259" t="s">
        <v>133</v>
      </c>
    </row>
    <row r="175" s="2" customFormat="1" ht="24.15" customHeight="1">
      <c r="A175" s="37"/>
      <c r="B175" s="38"/>
      <c r="C175" s="219" t="s">
        <v>192</v>
      </c>
      <c r="D175" s="219" t="s">
        <v>135</v>
      </c>
      <c r="E175" s="220" t="s">
        <v>193</v>
      </c>
      <c r="F175" s="221" t="s">
        <v>194</v>
      </c>
      <c r="G175" s="222" t="s">
        <v>138</v>
      </c>
      <c r="H175" s="223">
        <v>254</v>
      </c>
      <c r="I175" s="224"/>
      <c r="J175" s="225">
        <f>ROUND(I175*H175,2)</f>
        <v>0</v>
      </c>
      <c r="K175" s="226"/>
      <c r="L175" s="43"/>
      <c r="M175" s="227" t="s">
        <v>1</v>
      </c>
      <c r="N175" s="228" t="s">
        <v>41</v>
      </c>
      <c r="O175" s="90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139</v>
      </c>
      <c r="AT175" s="231" t="s">
        <v>135</v>
      </c>
      <c r="AU175" s="231" t="s">
        <v>85</v>
      </c>
      <c r="AY175" s="16" t="s">
        <v>133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81</v>
      </c>
      <c r="BK175" s="232">
        <f>ROUND(I175*H175,2)</f>
        <v>0</v>
      </c>
      <c r="BL175" s="16" t="s">
        <v>139</v>
      </c>
      <c r="BM175" s="231" t="s">
        <v>195</v>
      </c>
    </row>
    <row r="176" s="2" customFormat="1">
      <c r="A176" s="37"/>
      <c r="B176" s="38"/>
      <c r="C176" s="39"/>
      <c r="D176" s="233" t="s">
        <v>141</v>
      </c>
      <c r="E176" s="39"/>
      <c r="F176" s="234" t="s">
        <v>196</v>
      </c>
      <c r="G176" s="39"/>
      <c r="H176" s="39"/>
      <c r="I176" s="235"/>
      <c r="J176" s="39"/>
      <c r="K176" s="39"/>
      <c r="L176" s="43"/>
      <c r="M176" s="236"/>
      <c r="N176" s="237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141</v>
      </c>
      <c r="AU176" s="16" t="s">
        <v>85</v>
      </c>
    </row>
    <row r="177" s="13" customFormat="1">
      <c r="A177" s="13"/>
      <c r="B177" s="238"/>
      <c r="C177" s="239"/>
      <c r="D177" s="233" t="s">
        <v>143</v>
      </c>
      <c r="E177" s="240" t="s">
        <v>1</v>
      </c>
      <c r="F177" s="241" t="s">
        <v>197</v>
      </c>
      <c r="G177" s="239"/>
      <c r="H177" s="242">
        <v>70.099999999999994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143</v>
      </c>
      <c r="AU177" s="248" t="s">
        <v>85</v>
      </c>
      <c r="AV177" s="13" t="s">
        <v>85</v>
      </c>
      <c r="AW177" s="13" t="s">
        <v>32</v>
      </c>
      <c r="AX177" s="13" t="s">
        <v>76</v>
      </c>
      <c r="AY177" s="248" t="s">
        <v>133</v>
      </c>
    </row>
    <row r="178" s="13" customFormat="1">
      <c r="A178" s="13"/>
      <c r="B178" s="238"/>
      <c r="C178" s="239"/>
      <c r="D178" s="233" t="s">
        <v>143</v>
      </c>
      <c r="E178" s="240" t="s">
        <v>1</v>
      </c>
      <c r="F178" s="241" t="s">
        <v>198</v>
      </c>
      <c r="G178" s="239"/>
      <c r="H178" s="242">
        <v>183.90000000000001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143</v>
      </c>
      <c r="AU178" s="248" t="s">
        <v>85</v>
      </c>
      <c r="AV178" s="13" t="s">
        <v>85</v>
      </c>
      <c r="AW178" s="13" t="s">
        <v>32</v>
      </c>
      <c r="AX178" s="13" t="s">
        <v>76</v>
      </c>
      <c r="AY178" s="248" t="s">
        <v>133</v>
      </c>
    </row>
    <row r="179" s="14" customFormat="1">
      <c r="A179" s="14"/>
      <c r="B179" s="249"/>
      <c r="C179" s="250"/>
      <c r="D179" s="233" t="s">
        <v>143</v>
      </c>
      <c r="E179" s="251" t="s">
        <v>1</v>
      </c>
      <c r="F179" s="252" t="s">
        <v>146</v>
      </c>
      <c r="G179" s="250"/>
      <c r="H179" s="253">
        <v>254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143</v>
      </c>
      <c r="AU179" s="259" t="s">
        <v>85</v>
      </c>
      <c r="AV179" s="14" t="s">
        <v>139</v>
      </c>
      <c r="AW179" s="14" t="s">
        <v>32</v>
      </c>
      <c r="AX179" s="14" t="s">
        <v>81</v>
      </c>
      <c r="AY179" s="259" t="s">
        <v>133</v>
      </c>
    </row>
    <row r="180" s="2" customFormat="1" ht="16.5" customHeight="1">
      <c r="A180" s="37"/>
      <c r="B180" s="38"/>
      <c r="C180" s="260" t="s">
        <v>199</v>
      </c>
      <c r="D180" s="260" t="s">
        <v>200</v>
      </c>
      <c r="E180" s="261" t="s">
        <v>201</v>
      </c>
      <c r="F180" s="262" t="s">
        <v>202</v>
      </c>
      <c r="G180" s="263" t="s">
        <v>203</v>
      </c>
      <c r="H180" s="264">
        <v>7.6200000000000001</v>
      </c>
      <c r="I180" s="265"/>
      <c r="J180" s="266">
        <f>ROUND(I180*H180,2)</f>
        <v>0</v>
      </c>
      <c r="K180" s="267"/>
      <c r="L180" s="268"/>
      <c r="M180" s="269" t="s">
        <v>1</v>
      </c>
      <c r="N180" s="270" t="s">
        <v>41</v>
      </c>
      <c r="O180" s="90"/>
      <c r="P180" s="229">
        <f>O180*H180</f>
        <v>0</v>
      </c>
      <c r="Q180" s="229">
        <v>0.001</v>
      </c>
      <c r="R180" s="229">
        <f>Q180*H180</f>
        <v>0.00762</v>
      </c>
      <c r="S180" s="229">
        <v>0</v>
      </c>
      <c r="T180" s="23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1" t="s">
        <v>185</v>
      </c>
      <c r="AT180" s="231" t="s">
        <v>200</v>
      </c>
      <c r="AU180" s="231" t="s">
        <v>85</v>
      </c>
      <c r="AY180" s="16" t="s">
        <v>133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6" t="s">
        <v>81</v>
      </c>
      <c r="BK180" s="232">
        <f>ROUND(I180*H180,2)</f>
        <v>0</v>
      </c>
      <c r="BL180" s="16" t="s">
        <v>139</v>
      </c>
      <c r="BM180" s="231" t="s">
        <v>204</v>
      </c>
    </row>
    <row r="181" s="2" customFormat="1">
      <c r="A181" s="37"/>
      <c r="B181" s="38"/>
      <c r="C181" s="39"/>
      <c r="D181" s="233" t="s">
        <v>141</v>
      </c>
      <c r="E181" s="39"/>
      <c r="F181" s="234" t="s">
        <v>202</v>
      </c>
      <c r="G181" s="39"/>
      <c r="H181" s="39"/>
      <c r="I181" s="235"/>
      <c r="J181" s="39"/>
      <c r="K181" s="39"/>
      <c r="L181" s="43"/>
      <c r="M181" s="236"/>
      <c r="N181" s="237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141</v>
      </c>
      <c r="AU181" s="16" t="s">
        <v>85</v>
      </c>
    </row>
    <row r="182" s="13" customFormat="1">
      <c r="A182" s="13"/>
      <c r="B182" s="238"/>
      <c r="C182" s="239"/>
      <c r="D182" s="233" t="s">
        <v>143</v>
      </c>
      <c r="E182" s="239"/>
      <c r="F182" s="241" t="s">
        <v>205</v>
      </c>
      <c r="G182" s="239"/>
      <c r="H182" s="242">
        <v>7.6200000000000001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143</v>
      </c>
      <c r="AU182" s="248" t="s">
        <v>85</v>
      </c>
      <c r="AV182" s="13" t="s">
        <v>85</v>
      </c>
      <c r="AW182" s="13" t="s">
        <v>4</v>
      </c>
      <c r="AX182" s="13" t="s">
        <v>81</v>
      </c>
      <c r="AY182" s="248" t="s">
        <v>133</v>
      </c>
    </row>
    <row r="183" s="2" customFormat="1" ht="24.15" customHeight="1">
      <c r="A183" s="37"/>
      <c r="B183" s="38"/>
      <c r="C183" s="219" t="s">
        <v>206</v>
      </c>
      <c r="D183" s="219" t="s">
        <v>135</v>
      </c>
      <c r="E183" s="220" t="s">
        <v>207</v>
      </c>
      <c r="F183" s="221" t="s">
        <v>208</v>
      </c>
      <c r="G183" s="222" t="s">
        <v>138</v>
      </c>
      <c r="H183" s="223">
        <v>489.61000000000001</v>
      </c>
      <c r="I183" s="224"/>
      <c r="J183" s="225">
        <f>ROUND(I183*H183,2)</f>
        <v>0</v>
      </c>
      <c r="K183" s="226"/>
      <c r="L183" s="43"/>
      <c r="M183" s="227" t="s">
        <v>1</v>
      </c>
      <c r="N183" s="228" t="s">
        <v>41</v>
      </c>
      <c r="O183" s="90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1" t="s">
        <v>139</v>
      </c>
      <c r="AT183" s="231" t="s">
        <v>135</v>
      </c>
      <c r="AU183" s="231" t="s">
        <v>85</v>
      </c>
      <c r="AY183" s="16" t="s">
        <v>133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6" t="s">
        <v>81</v>
      </c>
      <c r="BK183" s="232">
        <f>ROUND(I183*H183,2)</f>
        <v>0</v>
      </c>
      <c r="BL183" s="16" t="s">
        <v>139</v>
      </c>
      <c r="BM183" s="231" t="s">
        <v>209</v>
      </c>
    </row>
    <row r="184" s="2" customFormat="1">
      <c r="A184" s="37"/>
      <c r="B184" s="38"/>
      <c r="C184" s="39"/>
      <c r="D184" s="233" t="s">
        <v>141</v>
      </c>
      <c r="E184" s="39"/>
      <c r="F184" s="234" t="s">
        <v>210</v>
      </c>
      <c r="G184" s="39"/>
      <c r="H184" s="39"/>
      <c r="I184" s="235"/>
      <c r="J184" s="39"/>
      <c r="K184" s="39"/>
      <c r="L184" s="43"/>
      <c r="M184" s="236"/>
      <c r="N184" s="237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141</v>
      </c>
      <c r="AU184" s="16" t="s">
        <v>85</v>
      </c>
    </row>
    <row r="185" s="13" customFormat="1">
      <c r="A185" s="13"/>
      <c r="B185" s="238"/>
      <c r="C185" s="239"/>
      <c r="D185" s="233" t="s">
        <v>143</v>
      </c>
      <c r="E185" s="240" t="s">
        <v>1</v>
      </c>
      <c r="F185" s="241" t="s">
        <v>211</v>
      </c>
      <c r="G185" s="239"/>
      <c r="H185" s="242">
        <v>155.90000000000001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143</v>
      </c>
      <c r="AU185" s="248" t="s">
        <v>85</v>
      </c>
      <c r="AV185" s="13" t="s">
        <v>85</v>
      </c>
      <c r="AW185" s="13" t="s">
        <v>32</v>
      </c>
      <c r="AX185" s="13" t="s">
        <v>76</v>
      </c>
      <c r="AY185" s="248" t="s">
        <v>133</v>
      </c>
    </row>
    <row r="186" s="13" customFormat="1">
      <c r="A186" s="13"/>
      <c r="B186" s="238"/>
      <c r="C186" s="239"/>
      <c r="D186" s="233" t="s">
        <v>143</v>
      </c>
      <c r="E186" s="240" t="s">
        <v>1</v>
      </c>
      <c r="F186" s="241" t="s">
        <v>212</v>
      </c>
      <c r="G186" s="239"/>
      <c r="H186" s="242">
        <v>289.19999999999999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143</v>
      </c>
      <c r="AU186" s="248" t="s">
        <v>85</v>
      </c>
      <c r="AV186" s="13" t="s">
        <v>85</v>
      </c>
      <c r="AW186" s="13" t="s">
        <v>32</v>
      </c>
      <c r="AX186" s="13" t="s">
        <v>76</v>
      </c>
      <c r="AY186" s="248" t="s">
        <v>133</v>
      </c>
    </row>
    <row r="187" s="14" customFormat="1">
      <c r="A187" s="14"/>
      <c r="B187" s="249"/>
      <c r="C187" s="250"/>
      <c r="D187" s="233" t="s">
        <v>143</v>
      </c>
      <c r="E187" s="251" t="s">
        <v>1</v>
      </c>
      <c r="F187" s="252" t="s">
        <v>146</v>
      </c>
      <c r="G187" s="250"/>
      <c r="H187" s="253">
        <v>445.10000000000002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143</v>
      </c>
      <c r="AU187" s="259" t="s">
        <v>85</v>
      </c>
      <c r="AV187" s="14" t="s">
        <v>139</v>
      </c>
      <c r="AW187" s="14" t="s">
        <v>32</v>
      </c>
      <c r="AX187" s="14" t="s">
        <v>81</v>
      </c>
      <c r="AY187" s="259" t="s">
        <v>133</v>
      </c>
    </row>
    <row r="188" s="13" customFormat="1">
      <c r="A188" s="13"/>
      <c r="B188" s="238"/>
      <c r="C188" s="239"/>
      <c r="D188" s="233" t="s">
        <v>143</v>
      </c>
      <c r="E188" s="239"/>
      <c r="F188" s="241" t="s">
        <v>213</v>
      </c>
      <c r="G188" s="239"/>
      <c r="H188" s="242">
        <v>489.61000000000001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143</v>
      </c>
      <c r="AU188" s="248" t="s">
        <v>85</v>
      </c>
      <c r="AV188" s="13" t="s">
        <v>85</v>
      </c>
      <c r="AW188" s="13" t="s">
        <v>4</v>
      </c>
      <c r="AX188" s="13" t="s">
        <v>81</v>
      </c>
      <c r="AY188" s="248" t="s">
        <v>133</v>
      </c>
    </row>
    <row r="189" s="12" customFormat="1" ht="22.8" customHeight="1">
      <c r="A189" s="12"/>
      <c r="B189" s="203"/>
      <c r="C189" s="204"/>
      <c r="D189" s="205" t="s">
        <v>75</v>
      </c>
      <c r="E189" s="217" t="s">
        <v>153</v>
      </c>
      <c r="F189" s="217" t="s">
        <v>214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SUM(P190:P194)</f>
        <v>0</v>
      </c>
      <c r="Q189" s="211"/>
      <c r="R189" s="212">
        <f>SUM(R190:R194)</f>
        <v>2.574395</v>
      </c>
      <c r="S189" s="211"/>
      <c r="T189" s="213">
        <f>SUM(T190:T194)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81</v>
      </c>
      <c r="AT189" s="215" t="s">
        <v>75</v>
      </c>
      <c r="AU189" s="215" t="s">
        <v>81</v>
      </c>
      <c r="AY189" s="214" t="s">
        <v>133</v>
      </c>
      <c r="BK189" s="216">
        <f>SUM(BK190:BK194)</f>
        <v>0</v>
      </c>
    </row>
    <row r="190" s="2" customFormat="1" ht="16.5" customHeight="1">
      <c r="A190" s="37"/>
      <c r="B190" s="38"/>
      <c r="C190" s="219" t="s">
        <v>215</v>
      </c>
      <c r="D190" s="219" t="s">
        <v>135</v>
      </c>
      <c r="E190" s="220" t="s">
        <v>216</v>
      </c>
      <c r="F190" s="221" t="s">
        <v>217</v>
      </c>
      <c r="G190" s="222" t="s">
        <v>160</v>
      </c>
      <c r="H190" s="223">
        <v>1.5</v>
      </c>
      <c r="I190" s="224"/>
      <c r="J190" s="225">
        <f>ROUND(I190*H190,2)</f>
        <v>0</v>
      </c>
      <c r="K190" s="226"/>
      <c r="L190" s="43"/>
      <c r="M190" s="227" t="s">
        <v>1</v>
      </c>
      <c r="N190" s="228" t="s">
        <v>41</v>
      </c>
      <c r="O190" s="90"/>
      <c r="P190" s="229">
        <f>O190*H190</f>
        <v>0</v>
      </c>
      <c r="Q190" s="229">
        <v>0.18293000000000001</v>
      </c>
      <c r="R190" s="229">
        <f>Q190*H190</f>
        <v>0.274395</v>
      </c>
      <c r="S190" s="229">
        <v>0</v>
      </c>
      <c r="T190" s="23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1" t="s">
        <v>139</v>
      </c>
      <c r="AT190" s="231" t="s">
        <v>135</v>
      </c>
      <c r="AU190" s="231" t="s">
        <v>85</v>
      </c>
      <c r="AY190" s="16" t="s">
        <v>133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6" t="s">
        <v>81</v>
      </c>
      <c r="BK190" s="232">
        <f>ROUND(I190*H190,2)</f>
        <v>0</v>
      </c>
      <c r="BL190" s="16" t="s">
        <v>139</v>
      </c>
      <c r="BM190" s="231" t="s">
        <v>218</v>
      </c>
    </row>
    <row r="191" s="2" customFormat="1">
      <c r="A191" s="37"/>
      <c r="B191" s="38"/>
      <c r="C191" s="39"/>
      <c r="D191" s="233" t="s">
        <v>141</v>
      </c>
      <c r="E191" s="39"/>
      <c r="F191" s="234" t="s">
        <v>219</v>
      </c>
      <c r="G191" s="39"/>
      <c r="H191" s="39"/>
      <c r="I191" s="235"/>
      <c r="J191" s="39"/>
      <c r="K191" s="39"/>
      <c r="L191" s="43"/>
      <c r="M191" s="236"/>
      <c r="N191" s="237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141</v>
      </c>
      <c r="AU191" s="16" t="s">
        <v>85</v>
      </c>
    </row>
    <row r="192" s="13" customFormat="1">
      <c r="A192" s="13"/>
      <c r="B192" s="238"/>
      <c r="C192" s="239"/>
      <c r="D192" s="233" t="s">
        <v>143</v>
      </c>
      <c r="E192" s="240" t="s">
        <v>1</v>
      </c>
      <c r="F192" s="241" t="s">
        <v>220</v>
      </c>
      <c r="G192" s="239"/>
      <c r="H192" s="242">
        <v>1.5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143</v>
      </c>
      <c r="AU192" s="248" t="s">
        <v>85</v>
      </c>
      <c r="AV192" s="13" t="s">
        <v>85</v>
      </c>
      <c r="AW192" s="13" t="s">
        <v>32</v>
      </c>
      <c r="AX192" s="13" t="s">
        <v>81</v>
      </c>
      <c r="AY192" s="248" t="s">
        <v>133</v>
      </c>
    </row>
    <row r="193" s="2" customFormat="1" ht="16.5" customHeight="1">
      <c r="A193" s="37"/>
      <c r="B193" s="38"/>
      <c r="C193" s="260" t="s">
        <v>221</v>
      </c>
      <c r="D193" s="260" t="s">
        <v>200</v>
      </c>
      <c r="E193" s="261" t="s">
        <v>222</v>
      </c>
      <c r="F193" s="262" t="s">
        <v>223</v>
      </c>
      <c r="G193" s="263" t="s">
        <v>224</v>
      </c>
      <c r="H193" s="264">
        <v>2.2999999999999998</v>
      </c>
      <c r="I193" s="265"/>
      <c r="J193" s="266">
        <f>ROUND(I193*H193,2)</f>
        <v>0</v>
      </c>
      <c r="K193" s="267"/>
      <c r="L193" s="268"/>
      <c r="M193" s="269" t="s">
        <v>1</v>
      </c>
      <c r="N193" s="270" t="s">
        <v>41</v>
      </c>
      <c r="O193" s="90"/>
      <c r="P193" s="229">
        <f>O193*H193</f>
        <v>0</v>
      </c>
      <c r="Q193" s="229">
        <v>1</v>
      </c>
      <c r="R193" s="229">
        <f>Q193*H193</f>
        <v>2.2999999999999998</v>
      </c>
      <c r="S193" s="229">
        <v>0</v>
      </c>
      <c r="T193" s="23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1" t="s">
        <v>185</v>
      </c>
      <c r="AT193" s="231" t="s">
        <v>200</v>
      </c>
      <c r="AU193" s="231" t="s">
        <v>85</v>
      </c>
      <c r="AY193" s="16" t="s">
        <v>133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6" t="s">
        <v>81</v>
      </c>
      <c r="BK193" s="232">
        <f>ROUND(I193*H193,2)</f>
        <v>0</v>
      </c>
      <c r="BL193" s="16" t="s">
        <v>139</v>
      </c>
      <c r="BM193" s="231" t="s">
        <v>225</v>
      </c>
    </row>
    <row r="194" s="2" customFormat="1">
      <c r="A194" s="37"/>
      <c r="B194" s="38"/>
      <c r="C194" s="39"/>
      <c r="D194" s="233" t="s">
        <v>141</v>
      </c>
      <c r="E194" s="39"/>
      <c r="F194" s="234" t="s">
        <v>223</v>
      </c>
      <c r="G194" s="39"/>
      <c r="H194" s="39"/>
      <c r="I194" s="235"/>
      <c r="J194" s="39"/>
      <c r="K194" s="39"/>
      <c r="L194" s="43"/>
      <c r="M194" s="236"/>
      <c r="N194" s="237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141</v>
      </c>
      <c r="AU194" s="16" t="s">
        <v>85</v>
      </c>
    </row>
    <row r="195" s="12" customFormat="1" ht="22.8" customHeight="1">
      <c r="A195" s="12"/>
      <c r="B195" s="203"/>
      <c r="C195" s="204"/>
      <c r="D195" s="205" t="s">
        <v>75</v>
      </c>
      <c r="E195" s="217" t="s">
        <v>166</v>
      </c>
      <c r="F195" s="217" t="s">
        <v>226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SUM(P196:P257)</f>
        <v>0</v>
      </c>
      <c r="Q195" s="211"/>
      <c r="R195" s="212">
        <f>SUM(R196:R257)</f>
        <v>423.47456420000003</v>
      </c>
      <c r="S195" s="211"/>
      <c r="T195" s="213">
        <f>SUM(T196:T257)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81</v>
      </c>
      <c r="AT195" s="215" t="s">
        <v>75</v>
      </c>
      <c r="AU195" s="215" t="s">
        <v>81</v>
      </c>
      <c r="AY195" s="214" t="s">
        <v>133</v>
      </c>
      <c r="BK195" s="216">
        <f>SUM(BK196:BK257)</f>
        <v>0</v>
      </c>
    </row>
    <row r="196" s="2" customFormat="1" ht="16.5" customHeight="1">
      <c r="A196" s="37"/>
      <c r="B196" s="38"/>
      <c r="C196" s="219" t="s">
        <v>227</v>
      </c>
      <c r="D196" s="219" t="s">
        <v>135</v>
      </c>
      <c r="E196" s="220" t="s">
        <v>228</v>
      </c>
      <c r="F196" s="221" t="s">
        <v>229</v>
      </c>
      <c r="G196" s="222" t="s">
        <v>138</v>
      </c>
      <c r="H196" s="223">
        <v>441.30000000000001</v>
      </c>
      <c r="I196" s="224"/>
      <c r="J196" s="225">
        <f>ROUND(I196*H196,2)</f>
        <v>0</v>
      </c>
      <c r="K196" s="226"/>
      <c r="L196" s="43"/>
      <c r="M196" s="227" t="s">
        <v>1</v>
      </c>
      <c r="N196" s="228" t="s">
        <v>41</v>
      </c>
      <c r="O196" s="90"/>
      <c r="P196" s="229">
        <f>O196*H196</f>
        <v>0</v>
      </c>
      <c r="Q196" s="229">
        <v>0.091999999999999998</v>
      </c>
      <c r="R196" s="229">
        <f>Q196*H196</f>
        <v>40.599600000000002</v>
      </c>
      <c r="S196" s="229">
        <v>0</v>
      </c>
      <c r="T196" s="23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1" t="s">
        <v>139</v>
      </c>
      <c r="AT196" s="231" t="s">
        <v>135</v>
      </c>
      <c r="AU196" s="231" t="s">
        <v>85</v>
      </c>
      <c r="AY196" s="16" t="s">
        <v>133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6" t="s">
        <v>81</v>
      </c>
      <c r="BK196" s="232">
        <f>ROUND(I196*H196,2)</f>
        <v>0</v>
      </c>
      <c r="BL196" s="16" t="s">
        <v>139</v>
      </c>
      <c r="BM196" s="231" t="s">
        <v>230</v>
      </c>
    </row>
    <row r="197" s="2" customFormat="1">
      <c r="A197" s="37"/>
      <c r="B197" s="38"/>
      <c r="C197" s="39"/>
      <c r="D197" s="233" t="s">
        <v>141</v>
      </c>
      <c r="E197" s="39"/>
      <c r="F197" s="234" t="s">
        <v>231</v>
      </c>
      <c r="G197" s="39"/>
      <c r="H197" s="39"/>
      <c r="I197" s="235"/>
      <c r="J197" s="39"/>
      <c r="K197" s="39"/>
      <c r="L197" s="43"/>
      <c r="M197" s="236"/>
      <c r="N197" s="237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141</v>
      </c>
      <c r="AU197" s="16" t="s">
        <v>85</v>
      </c>
    </row>
    <row r="198" s="13" customFormat="1">
      <c r="A198" s="13"/>
      <c r="B198" s="238"/>
      <c r="C198" s="239"/>
      <c r="D198" s="233" t="s">
        <v>143</v>
      </c>
      <c r="E198" s="240" t="s">
        <v>1</v>
      </c>
      <c r="F198" s="241" t="s">
        <v>232</v>
      </c>
      <c r="G198" s="239"/>
      <c r="H198" s="242">
        <v>441.30000000000001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143</v>
      </c>
      <c r="AU198" s="248" t="s">
        <v>85</v>
      </c>
      <c r="AV198" s="13" t="s">
        <v>85</v>
      </c>
      <c r="AW198" s="13" t="s">
        <v>32</v>
      </c>
      <c r="AX198" s="13" t="s">
        <v>81</v>
      </c>
      <c r="AY198" s="248" t="s">
        <v>133</v>
      </c>
    </row>
    <row r="199" s="2" customFormat="1" ht="24.15" customHeight="1">
      <c r="A199" s="37"/>
      <c r="B199" s="38"/>
      <c r="C199" s="219" t="s">
        <v>8</v>
      </c>
      <c r="D199" s="219" t="s">
        <v>135</v>
      </c>
      <c r="E199" s="220" t="s">
        <v>233</v>
      </c>
      <c r="F199" s="221" t="s">
        <v>234</v>
      </c>
      <c r="G199" s="222" t="s">
        <v>138</v>
      </c>
      <c r="H199" s="223">
        <v>13.880000000000001</v>
      </c>
      <c r="I199" s="224"/>
      <c r="J199" s="225">
        <f>ROUND(I199*H199,2)</f>
        <v>0</v>
      </c>
      <c r="K199" s="226"/>
      <c r="L199" s="43"/>
      <c r="M199" s="227" t="s">
        <v>1</v>
      </c>
      <c r="N199" s="228" t="s">
        <v>41</v>
      </c>
      <c r="O199" s="90"/>
      <c r="P199" s="229">
        <f>O199*H199</f>
        <v>0</v>
      </c>
      <c r="Q199" s="229">
        <v>0.23000000000000001</v>
      </c>
      <c r="R199" s="229">
        <f>Q199*H199</f>
        <v>3.1924000000000001</v>
      </c>
      <c r="S199" s="229">
        <v>0</v>
      </c>
      <c r="T199" s="23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1" t="s">
        <v>139</v>
      </c>
      <c r="AT199" s="231" t="s">
        <v>135</v>
      </c>
      <c r="AU199" s="231" t="s">
        <v>85</v>
      </c>
      <c r="AY199" s="16" t="s">
        <v>133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6" t="s">
        <v>81</v>
      </c>
      <c r="BK199" s="232">
        <f>ROUND(I199*H199,2)</f>
        <v>0</v>
      </c>
      <c r="BL199" s="16" t="s">
        <v>139</v>
      </c>
      <c r="BM199" s="231" t="s">
        <v>235</v>
      </c>
    </row>
    <row r="200" s="2" customFormat="1">
      <c r="A200" s="37"/>
      <c r="B200" s="38"/>
      <c r="C200" s="39"/>
      <c r="D200" s="233" t="s">
        <v>141</v>
      </c>
      <c r="E200" s="39"/>
      <c r="F200" s="234" t="s">
        <v>236</v>
      </c>
      <c r="G200" s="39"/>
      <c r="H200" s="39"/>
      <c r="I200" s="235"/>
      <c r="J200" s="39"/>
      <c r="K200" s="39"/>
      <c r="L200" s="43"/>
      <c r="M200" s="236"/>
      <c r="N200" s="237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141</v>
      </c>
      <c r="AU200" s="16" t="s">
        <v>85</v>
      </c>
    </row>
    <row r="201" s="13" customFormat="1">
      <c r="A201" s="13"/>
      <c r="B201" s="238"/>
      <c r="C201" s="239"/>
      <c r="D201" s="233" t="s">
        <v>143</v>
      </c>
      <c r="E201" s="240" t="s">
        <v>1</v>
      </c>
      <c r="F201" s="241" t="s">
        <v>237</v>
      </c>
      <c r="G201" s="239"/>
      <c r="H201" s="242">
        <v>3.6400000000000001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143</v>
      </c>
      <c r="AU201" s="248" t="s">
        <v>85</v>
      </c>
      <c r="AV201" s="13" t="s">
        <v>85</v>
      </c>
      <c r="AW201" s="13" t="s">
        <v>32</v>
      </c>
      <c r="AX201" s="13" t="s">
        <v>76</v>
      </c>
      <c r="AY201" s="248" t="s">
        <v>133</v>
      </c>
    </row>
    <row r="202" s="13" customFormat="1">
      <c r="A202" s="13"/>
      <c r="B202" s="238"/>
      <c r="C202" s="239"/>
      <c r="D202" s="233" t="s">
        <v>143</v>
      </c>
      <c r="E202" s="240" t="s">
        <v>1</v>
      </c>
      <c r="F202" s="241" t="s">
        <v>238</v>
      </c>
      <c r="G202" s="239"/>
      <c r="H202" s="242">
        <v>10.24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143</v>
      </c>
      <c r="AU202" s="248" t="s">
        <v>85</v>
      </c>
      <c r="AV202" s="13" t="s">
        <v>85</v>
      </c>
      <c r="AW202" s="13" t="s">
        <v>32</v>
      </c>
      <c r="AX202" s="13" t="s">
        <v>76</v>
      </c>
      <c r="AY202" s="248" t="s">
        <v>133</v>
      </c>
    </row>
    <row r="203" s="14" customFormat="1">
      <c r="A203" s="14"/>
      <c r="B203" s="249"/>
      <c r="C203" s="250"/>
      <c r="D203" s="233" t="s">
        <v>143</v>
      </c>
      <c r="E203" s="251" t="s">
        <v>1</v>
      </c>
      <c r="F203" s="252" t="s">
        <v>146</v>
      </c>
      <c r="G203" s="250"/>
      <c r="H203" s="253">
        <v>13.880000000000001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143</v>
      </c>
      <c r="AU203" s="259" t="s">
        <v>85</v>
      </c>
      <c r="AV203" s="14" t="s">
        <v>139</v>
      </c>
      <c r="AW203" s="14" t="s">
        <v>32</v>
      </c>
      <c r="AX203" s="14" t="s">
        <v>81</v>
      </c>
      <c r="AY203" s="259" t="s">
        <v>133</v>
      </c>
    </row>
    <row r="204" s="2" customFormat="1" ht="16.5" customHeight="1">
      <c r="A204" s="37"/>
      <c r="B204" s="38"/>
      <c r="C204" s="219" t="s">
        <v>239</v>
      </c>
      <c r="D204" s="219" t="s">
        <v>135</v>
      </c>
      <c r="E204" s="220" t="s">
        <v>240</v>
      </c>
      <c r="F204" s="221" t="s">
        <v>241</v>
      </c>
      <c r="G204" s="222" t="s">
        <v>138</v>
      </c>
      <c r="H204" s="223">
        <v>66.799999999999997</v>
      </c>
      <c r="I204" s="224"/>
      <c r="J204" s="225">
        <f>ROUND(I204*H204,2)</f>
        <v>0</v>
      </c>
      <c r="K204" s="226"/>
      <c r="L204" s="43"/>
      <c r="M204" s="227" t="s">
        <v>1</v>
      </c>
      <c r="N204" s="228" t="s">
        <v>41</v>
      </c>
      <c r="O204" s="90"/>
      <c r="P204" s="229">
        <f>O204*H204</f>
        <v>0</v>
      </c>
      <c r="Q204" s="229">
        <v>0.34499999999999997</v>
      </c>
      <c r="R204" s="229">
        <f>Q204*H204</f>
        <v>23.045999999999996</v>
      </c>
      <c r="S204" s="229">
        <v>0</v>
      </c>
      <c r="T204" s="23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1" t="s">
        <v>139</v>
      </c>
      <c r="AT204" s="231" t="s">
        <v>135</v>
      </c>
      <c r="AU204" s="231" t="s">
        <v>85</v>
      </c>
      <c r="AY204" s="16" t="s">
        <v>133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6" t="s">
        <v>81</v>
      </c>
      <c r="BK204" s="232">
        <f>ROUND(I204*H204,2)</f>
        <v>0</v>
      </c>
      <c r="BL204" s="16" t="s">
        <v>139</v>
      </c>
      <c r="BM204" s="231" t="s">
        <v>242</v>
      </c>
    </row>
    <row r="205" s="2" customFormat="1">
      <c r="A205" s="37"/>
      <c r="B205" s="38"/>
      <c r="C205" s="39"/>
      <c r="D205" s="233" t="s">
        <v>141</v>
      </c>
      <c r="E205" s="39"/>
      <c r="F205" s="234" t="s">
        <v>243</v>
      </c>
      <c r="G205" s="39"/>
      <c r="H205" s="39"/>
      <c r="I205" s="235"/>
      <c r="J205" s="39"/>
      <c r="K205" s="39"/>
      <c r="L205" s="43"/>
      <c r="M205" s="236"/>
      <c r="N205" s="237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141</v>
      </c>
      <c r="AU205" s="16" t="s">
        <v>85</v>
      </c>
    </row>
    <row r="206" s="2" customFormat="1" ht="16.5" customHeight="1">
      <c r="A206" s="37"/>
      <c r="B206" s="38"/>
      <c r="C206" s="219" t="s">
        <v>244</v>
      </c>
      <c r="D206" s="219" t="s">
        <v>135</v>
      </c>
      <c r="E206" s="220" t="s">
        <v>245</v>
      </c>
      <c r="F206" s="221" t="s">
        <v>246</v>
      </c>
      <c r="G206" s="222" t="s">
        <v>138</v>
      </c>
      <c r="H206" s="223">
        <v>378.5</v>
      </c>
      <c r="I206" s="224"/>
      <c r="J206" s="225">
        <f>ROUND(I206*H206,2)</f>
        <v>0</v>
      </c>
      <c r="K206" s="226"/>
      <c r="L206" s="43"/>
      <c r="M206" s="227" t="s">
        <v>1</v>
      </c>
      <c r="N206" s="228" t="s">
        <v>41</v>
      </c>
      <c r="O206" s="90"/>
      <c r="P206" s="229">
        <f>O206*H206</f>
        <v>0</v>
      </c>
      <c r="Q206" s="229">
        <v>0.46000000000000002</v>
      </c>
      <c r="R206" s="229">
        <f>Q206*H206</f>
        <v>174.11000000000001</v>
      </c>
      <c r="S206" s="229">
        <v>0</v>
      </c>
      <c r="T206" s="23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1" t="s">
        <v>139</v>
      </c>
      <c r="AT206" s="231" t="s">
        <v>135</v>
      </c>
      <c r="AU206" s="231" t="s">
        <v>85</v>
      </c>
      <c r="AY206" s="16" t="s">
        <v>133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6" t="s">
        <v>81</v>
      </c>
      <c r="BK206" s="232">
        <f>ROUND(I206*H206,2)</f>
        <v>0</v>
      </c>
      <c r="BL206" s="16" t="s">
        <v>139</v>
      </c>
      <c r="BM206" s="231" t="s">
        <v>247</v>
      </c>
    </row>
    <row r="207" s="2" customFormat="1">
      <c r="A207" s="37"/>
      <c r="B207" s="38"/>
      <c r="C207" s="39"/>
      <c r="D207" s="233" t="s">
        <v>141</v>
      </c>
      <c r="E207" s="39"/>
      <c r="F207" s="234" t="s">
        <v>248</v>
      </c>
      <c r="G207" s="39"/>
      <c r="H207" s="39"/>
      <c r="I207" s="235"/>
      <c r="J207" s="39"/>
      <c r="K207" s="39"/>
      <c r="L207" s="43"/>
      <c r="M207" s="236"/>
      <c r="N207" s="237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141</v>
      </c>
      <c r="AU207" s="16" t="s">
        <v>85</v>
      </c>
    </row>
    <row r="208" s="13" customFormat="1">
      <c r="A208" s="13"/>
      <c r="B208" s="238"/>
      <c r="C208" s="239"/>
      <c r="D208" s="233" t="s">
        <v>143</v>
      </c>
      <c r="E208" s="240" t="s">
        <v>1</v>
      </c>
      <c r="F208" s="241" t="s">
        <v>249</v>
      </c>
      <c r="G208" s="239"/>
      <c r="H208" s="242">
        <v>374.5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143</v>
      </c>
      <c r="AU208" s="248" t="s">
        <v>85</v>
      </c>
      <c r="AV208" s="13" t="s">
        <v>85</v>
      </c>
      <c r="AW208" s="13" t="s">
        <v>32</v>
      </c>
      <c r="AX208" s="13" t="s">
        <v>76</v>
      </c>
      <c r="AY208" s="248" t="s">
        <v>133</v>
      </c>
    </row>
    <row r="209" s="13" customFormat="1">
      <c r="A209" s="13"/>
      <c r="B209" s="238"/>
      <c r="C209" s="239"/>
      <c r="D209" s="233" t="s">
        <v>143</v>
      </c>
      <c r="E209" s="240" t="s">
        <v>1</v>
      </c>
      <c r="F209" s="241" t="s">
        <v>250</v>
      </c>
      <c r="G209" s="239"/>
      <c r="H209" s="242">
        <v>4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143</v>
      </c>
      <c r="AU209" s="248" t="s">
        <v>85</v>
      </c>
      <c r="AV209" s="13" t="s">
        <v>85</v>
      </c>
      <c r="AW209" s="13" t="s">
        <v>32</v>
      </c>
      <c r="AX209" s="13" t="s">
        <v>76</v>
      </c>
      <c r="AY209" s="248" t="s">
        <v>133</v>
      </c>
    </row>
    <row r="210" s="14" customFormat="1">
      <c r="A210" s="14"/>
      <c r="B210" s="249"/>
      <c r="C210" s="250"/>
      <c r="D210" s="233" t="s">
        <v>143</v>
      </c>
      <c r="E210" s="251" t="s">
        <v>1</v>
      </c>
      <c r="F210" s="252" t="s">
        <v>146</v>
      </c>
      <c r="G210" s="250"/>
      <c r="H210" s="253">
        <v>378.5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143</v>
      </c>
      <c r="AU210" s="259" t="s">
        <v>85</v>
      </c>
      <c r="AV210" s="14" t="s">
        <v>139</v>
      </c>
      <c r="AW210" s="14" t="s">
        <v>32</v>
      </c>
      <c r="AX210" s="14" t="s">
        <v>81</v>
      </c>
      <c r="AY210" s="259" t="s">
        <v>133</v>
      </c>
    </row>
    <row r="211" s="2" customFormat="1" ht="33" customHeight="1">
      <c r="A211" s="37"/>
      <c r="B211" s="38"/>
      <c r="C211" s="219" t="s">
        <v>251</v>
      </c>
      <c r="D211" s="219" t="s">
        <v>135</v>
      </c>
      <c r="E211" s="220" t="s">
        <v>252</v>
      </c>
      <c r="F211" s="221" t="s">
        <v>253</v>
      </c>
      <c r="G211" s="222" t="s">
        <v>138</v>
      </c>
      <c r="H211" s="223">
        <v>90.719999999999999</v>
      </c>
      <c r="I211" s="224"/>
      <c r="J211" s="225">
        <f>ROUND(I211*H211,2)</f>
        <v>0</v>
      </c>
      <c r="K211" s="226"/>
      <c r="L211" s="43"/>
      <c r="M211" s="227" t="s">
        <v>1</v>
      </c>
      <c r="N211" s="228" t="s">
        <v>41</v>
      </c>
      <c r="O211" s="90"/>
      <c r="P211" s="229">
        <f>O211*H211</f>
        <v>0</v>
      </c>
      <c r="Q211" s="229">
        <v>0.38</v>
      </c>
      <c r="R211" s="229">
        <f>Q211*H211</f>
        <v>34.473599999999998</v>
      </c>
      <c r="S211" s="229">
        <v>0</v>
      </c>
      <c r="T211" s="23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1" t="s">
        <v>139</v>
      </c>
      <c r="AT211" s="231" t="s">
        <v>135</v>
      </c>
      <c r="AU211" s="231" t="s">
        <v>85</v>
      </c>
      <c r="AY211" s="16" t="s">
        <v>133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6" t="s">
        <v>81</v>
      </c>
      <c r="BK211" s="232">
        <f>ROUND(I211*H211,2)</f>
        <v>0</v>
      </c>
      <c r="BL211" s="16" t="s">
        <v>139</v>
      </c>
      <c r="BM211" s="231" t="s">
        <v>254</v>
      </c>
    </row>
    <row r="212" s="2" customFormat="1">
      <c r="A212" s="37"/>
      <c r="B212" s="38"/>
      <c r="C212" s="39"/>
      <c r="D212" s="233" t="s">
        <v>141</v>
      </c>
      <c r="E212" s="39"/>
      <c r="F212" s="234" t="s">
        <v>255</v>
      </c>
      <c r="G212" s="39"/>
      <c r="H212" s="39"/>
      <c r="I212" s="235"/>
      <c r="J212" s="39"/>
      <c r="K212" s="39"/>
      <c r="L212" s="43"/>
      <c r="M212" s="236"/>
      <c r="N212" s="237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141</v>
      </c>
      <c r="AU212" s="16" t="s">
        <v>85</v>
      </c>
    </row>
    <row r="213" s="13" customFormat="1">
      <c r="A213" s="13"/>
      <c r="B213" s="238"/>
      <c r="C213" s="239"/>
      <c r="D213" s="233" t="s">
        <v>143</v>
      </c>
      <c r="E213" s="240" t="s">
        <v>1</v>
      </c>
      <c r="F213" s="241" t="s">
        <v>256</v>
      </c>
      <c r="G213" s="239"/>
      <c r="H213" s="242">
        <v>37.560000000000002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143</v>
      </c>
      <c r="AU213" s="248" t="s">
        <v>85</v>
      </c>
      <c r="AV213" s="13" t="s">
        <v>85</v>
      </c>
      <c r="AW213" s="13" t="s">
        <v>32</v>
      </c>
      <c r="AX213" s="13" t="s">
        <v>76</v>
      </c>
      <c r="AY213" s="248" t="s">
        <v>133</v>
      </c>
    </row>
    <row r="214" s="13" customFormat="1">
      <c r="A214" s="13"/>
      <c r="B214" s="238"/>
      <c r="C214" s="239"/>
      <c r="D214" s="233" t="s">
        <v>143</v>
      </c>
      <c r="E214" s="240" t="s">
        <v>1</v>
      </c>
      <c r="F214" s="241" t="s">
        <v>257</v>
      </c>
      <c r="G214" s="239"/>
      <c r="H214" s="242">
        <v>53.159999999999997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143</v>
      </c>
      <c r="AU214" s="248" t="s">
        <v>85</v>
      </c>
      <c r="AV214" s="13" t="s">
        <v>85</v>
      </c>
      <c r="AW214" s="13" t="s">
        <v>32</v>
      </c>
      <c r="AX214" s="13" t="s">
        <v>76</v>
      </c>
      <c r="AY214" s="248" t="s">
        <v>133</v>
      </c>
    </row>
    <row r="215" s="14" customFormat="1">
      <c r="A215" s="14"/>
      <c r="B215" s="249"/>
      <c r="C215" s="250"/>
      <c r="D215" s="233" t="s">
        <v>143</v>
      </c>
      <c r="E215" s="251" t="s">
        <v>1</v>
      </c>
      <c r="F215" s="252" t="s">
        <v>146</v>
      </c>
      <c r="G215" s="250"/>
      <c r="H215" s="253">
        <v>90.719999999999999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143</v>
      </c>
      <c r="AU215" s="259" t="s">
        <v>85</v>
      </c>
      <c r="AV215" s="14" t="s">
        <v>139</v>
      </c>
      <c r="AW215" s="14" t="s">
        <v>32</v>
      </c>
      <c r="AX215" s="14" t="s">
        <v>81</v>
      </c>
      <c r="AY215" s="259" t="s">
        <v>133</v>
      </c>
    </row>
    <row r="216" s="2" customFormat="1" ht="24.15" customHeight="1">
      <c r="A216" s="37"/>
      <c r="B216" s="38"/>
      <c r="C216" s="219" t="s">
        <v>258</v>
      </c>
      <c r="D216" s="219" t="s">
        <v>135</v>
      </c>
      <c r="E216" s="220" t="s">
        <v>259</v>
      </c>
      <c r="F216" s="221" t="s">
        <v>260</v>
      </c>
      <c r="G216" s="222" t="s">
        <v>138</v>
      </c>
      <c r="H216" s="223">
        <v>66.799999999999997</v>
      </c>
      <c r="I216" s="224"/>
      <c r="J216" s="225">
        <f>ROUND(I216*H216,2)</f>
        <v>0</v>
      </c>
      <c r="K216" s="226"/>
      <c r="L216" s="43"/>
      <c r="M216" s="227" t="s">
        <v>1</v>
      </c>
      <c r="N216" s="228" t="s">
        <v>41</v>
      </c>
      <c r="O216" s="90"/>
      <c r="P216" s="229">
        <f>O216*H216</f>
        <v>0</v>
      </c>
      <c r="Q216" s="229">
        <v>0.32754</v>
      </c>
      <c r="R216" s="229">
        <f>Q216*H216</f>
        <v>21.879671999999999</v>
      </c>
      <c r="S216" s="229">
        <v>0</v>
      </c>
      <c r="T216" s="23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1" t="s">
        <v>139</v>
      </c>
      <c r="AT216" s="231" t="s">
        <v>135</v>
      </c>
      <c r="AU216" s="231" t="s">
        <v>85</v>
      </c>
      <c r="AY216" s="16" t="s">
        <v>133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6" t="s">
        <v>81</v>
      </c>
      <c r="BK216" s="232">
        <f>ROUND(I216*H216,2)</f>
        <v>0</v>
      </c>
      <c r="BL216" s="16" t="s">
        <v>139</v>
      </c>
      <c r="BM216" s="231" t="s">
        <v>261</v>
      </c>
    </row>
    <row r="217" s="2" customFormat="1">
      <c r="A217" s="37"/>
      <c r="B217" s="38"/>
      <c r="C217" s="39"/>
      <c r="D217" s="233" t="s">
        <v>141</v>
      </c>
      <c r="E217" s="39"/>
      <c r="F217" s="234" t="s">
        <v>262</v>
      </c>
      <c r="G217" s="39"/>
      <c r="H217" s="39"/>
      <c r="I217" s="235"/>
      <c r="J217" s="39"/>
      <c r="K217" s="39"/>
      <c r="L217" s="43"/>
      <c r="M217" s="236"/>
      <c r="N217" s="237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141</v>
      </c>
      <c r="AU217" s="16" t="s">
        <v>85</v>
      </c>
    </row>
    <row r="218" s="2" customFormat="1" ht="33" customHeight="1">
      <c r="A218" s="37"/>
      <c r="B218" s="38"/>
      <c r="C218" s="219" t="s">
        <v>263</v>
      </c>
      <c r="D218" s="219" t="s">
        <v>135</v>
      </c>
      <c r="E218" s="220" t="s">
        <v>264</v>
      </c>
      <c r="F218" s="221" t="s">
        <v>265</v>
      </c>
      <c r="G218" s="222" t="s">
        <v>138</v>
      </c>
      <c r="H218" s="223">
        <v>181.44</v>
      </c>
      <c r="I218" s="224"/>
      <c r="J218" s="225">
        <f>ROUND(I218*H218,2)</f>
        <v>0</v>
      </c>
      <c r="K218" s="226"/>
      <c r="L218" s="43"/>
      <c r="M218" s="227" t="s">
        <v>1</v>
      </c>
      <c r="N218" s="228" t="s">
        <v>41</v>
      </c>
      <c r="O218" s="90"/>
      <c r="P218" s="229">
        <f>O218*H218</f>
        <v>0</v>
      </c>
      <c r="Q218" s="229">
        <v>0.12966</v>
      </c>
      <c r="R218" s="229">
        <f>Q218*H218</f>
        <v>23.525510399999998</v>
      </c>
      <c r="S218" s="229">
        <v>0</v>
      </c>
      <c r="T218" s="23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1" t="s">
        <v>139</v>
      </c>
      <c r="AT218" s="231" t="s">
        <v>135</v>
      </c>
      <c r="AU218" s="231" t="s">
        <v>85</v>
      </c>
      <c r="AY218" s="16" t="s">
        <v>133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6" t="s">
        <v>81</v>
      </c>
      <c r="BK218" s="232">
        <f>ROUND(I218*H218,2)</f>
        <v>0</v>
      </c>
      <c r="BL218" s="16" t="s">
        <v>139</v>
      </c>
      <c r="BM218" s="231" t="s">
        <v>266</v>
      </c>
    </row>
    <row r="219" s="2" customFormat="1">
      <c r="A219" s="37"/>
      <c r="B219" s="38"/>
      <c r="C219" s="39"/>
      <c r="D219" s="233" t="s">
        <v>141</v>
      </c>
      <c r="E219" s="39"/>
      <c r="F219" s="234" t="s">
        <v>267</v>
      </c>
      <c r="G219" s="39"/>
      <c r="H219" s="39"/>
      <c r="I219" s="235"/>
      <c r="J219" s="39"/>
      <c r="K219" s="39"/>
      <c r="L219" s="43"/>
      <c r="M219" s="236"/>
      <c r="N219" s="237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141</v>
      </c>
      <c r="AU219" s="16" t="s">
        <v>85</v>
      </c>
    </row>
    <row r="220" s="13" customFormat="1">
      <c r="A220" s="13"/>
      <c r="B220" s="238"/>
      <c r="C220" s="239"/>
      <c r="D220" s="233" t="s">
        <v>143</v>
      </c>
      <c r="E220" s="240" t="s">
        <v>1</v>
      </c>
      <c r="F220" s="241" t="s">
        <v>268</v>
      </c>
      <c r="G220" s="239"/>
      <c r="H220" s="242">
        <v>181.44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143</v>
      </c>
      <c r="AU220" s="248" t="s">
        <v>85</v>
      </c>
      <c r="AV220" s="13" t="s">
        <v>85</v>
      </c>
      <c r="AW220" s="13" t="s">
        <v>32</v>
      </c>
      <c r="AX220" s="13" t="s">
        <v>81</v>
      </c>
      <c r="AY220" s="248" t="s">
        <v>133</v>
      </c>
    </row>
    <row r="221" s="2" customFormat="1" ht="33" customHeight="1">
      <c r="A221" s="37"/>
      <c r="B221" s="38"/>
      <c r="C221" s="219" t="s">
        <v>7</v>
      </c>
      <c r="D221" s="219" t="s">
        <v>135</v>
      </c>
      <c r="E221" s="220" t="s">
        <v>269</v>
      </c>
      <c r="F221" s="221" t="s">
        <v>270</v>
      </c>
      <c r="G221" s="222" t="s">
        <v>138</v>
      </c>
      <c r="H221" s="223">
        <v>3.6000000000000001</v>
      </c>
      <c r="I221" s="224"/>
      <c r="J221" s="225">
        <f>ROUND(I221*H221,2)</f>
        <v>0</v>
      </c>
      <c r="K221" s="226"/>
      <c r="L221" s="43"/>
      <c r="M221" s="227" t="s">
        <v>1</v>
      </c>
      <c r="N221" s="228" t="s">
        <v>41</v>
      </c>
      <c r="O221" s="90"/>
      <c r="P221" s="229">
        <f>O221*H221</f>
        <v>0</v>
      </c>
      <c r="Q221" s="229">
        <v>0.089219999999999994</v>
      </c>
      <c r="R221" s="229">
        <f>Q221*H221</f>
        <v>0.32119199999999998</v>
      </c>
      <c r="S221" s="229">
        <v>0</v>
      </c>
      <c r="T221" s="23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139</v>
      </c>
      <c r="AT221" s="231" t="s">
        <v>135</v>
      </c>
      <c r="AU221" s="231" t="s">
        <v>85</v>
      </c>
      <c r="AY221" s="16" t="s">
        <v>133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81</v>
      </c>
      <c r="BK221" s="232">
        <f>ROUND(I221*H221,2)</f>
        <v>0</v>
      </c>
      <c r="BL221" s="16" t="s">
        <v>139</v>
      </c>
      <c r="BM221" s="231" t="s">
        <v>271</v>
      </c>
    </row>
    <row r="222" s="2" customFormat="1">
      <c r="A222" s="37"/>
      <c r="B222" s="38"/>
      <c r="C222" s="39"/>
      <c r="D222" s="233" t="s">
        <v>141</v>
      </c>
      <c r="E222" s="39"/>
      <c r="F222" s="234" t="s">
        <v>272</v>
      </c>
      <c r="G222" s="39"/>
      <c r="H222" s="39"/>
      <c r="I222" s="235"/>
      <c r="J222" s="39"/>
      <c r="K222" s="39"/>
      <c r="L222" s="43"/>
      <c r="M222" s="236"/>
      <c r="N222" s="237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141</v>
      </c>
      <c r="AU222" s="16" t="s">
        <v>85</v>
      </c>
    </row>
    <row r="223" s="13" customFormat="1">
      <c r="A223" s="13"/>
      <c r="B223" s="238"/>
      <c r="C223" s="239"/>
      <c r="D223" s="233" t="s">
        <v>143</v>
      </c>
      <c r="E223" s="240" t="s">
        <v>1</v>
      </c>
      <c r="F223" s="241" t="s">
        <v>273</v>
      </c>
      <c r="G223" s="239"/>
      <c r="H223" s="242">
        <v>3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143</v>
      </c>
      <c r="AU223" s="248" t="s">
        <v>85</v>
      </c>
      <c r="AV223" s="13" t="s">
        <v>85</v>
      </c>
      <c r="AW223" s="13" t="s">
        <v>32</v>
      </c>
      <c r="AX223" s="13" t="s">
        <v>76</v>
      </c>
      <c r="AY223" s="248" t="s">
        <v>133</v>
      </c>
    </row>
    <row r="224" s="13" customFormat="1">
      <c r="A224" s="13"/>
      <c r="B224" s="238"/>
      <c r="C224" s="239"/>
      <c r="D224" s="233" t="s">
        <v>143</v>
      </c>
      <c r="E224" s="240" t="s">
        <v>1</v>
      </c>
      <c r="F224" s="241" t="s">
        <v>274</v>
      </c>
      <c r="G224" s="239"/>
      <c r="H224" s="242">
        <v>0.59999999999999998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143</v>
      </c>
      <c r="AU224" s="248" t="s">
        <v>85</v>
      </c>
      <c r="AV224" s="13" t="s">
        <v>85</v>
      </c>
      <c r="AW224" s="13" t="s">
        <v>32</v>
      </c>
      <c r="AX224" s="13" t="s">
        <v>76</v>
      </c>
      <c r="AY224" s="248" t="s">
        <v>133</v>
      </c>
    </row>
    <row r="225" s="14" customFormat="1">
      <c r="A225" s="14"/>
      <c r="B225" s="249"/>
      <c r="C225" s="250"/>
      <c r="D225" s="233" t="s">
        <v>143</v>
      </c>
      <c r="E225" s="251" t="s">
        <v>1</v>
      </c>
      <c r="F225" s="252" t="s">
        <v>146</v>
      </c>
      <c r="G225" s="250"/>
      <c r="H225" s="253">
        <v>3.6000000000000001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9" t="s">
        <v>143</v>
      </c>
      <c r="AU225" s="259" t="s">
        <v>85</v>
      </c>
      <c r="AV225" s="14" t="s">
        <v>139</v>
      </c>
      <c r="AW225" s="14" t="s">
        <v>32</v>
      </c>
      <c r="AX225" s="14" t="s">
        <v>81</v>
      </c>
      <c r="AY225" s="259" t="s">
        <v>133</v>
      </c>
    </row>
    <row r="226" s="2" customFormat="1" ht="21.75" customHeight="1">
      <c r="A226" s="37"/>
      <c r="B226" s="38"/>
      <c r="C226" s="260" t="s">
        <v>275</v>
      </c>
      <c r="D226" s="260" t="s">
        <v>200</v>
      </c>
      <c r="E226" s="261" t="s">
        <v>276</v>
      </c>
      <c r="F226" s="262" t="s">
        <v>277</v>
      </c>
      <c r="G226" s="263" t="s">
        <v>138</v>
      </c>
      <c r="H226" s="264">
        <v>0.59999999999999998</v>
      </c>
      <c r="I226" s="265"/>
      <c r="J226" s="266">
        <f>ROUND(I226*H226,2)</f>
        <v>0</v>
      </c>
      <c r="K226" s="267"/>
      <c r="L226" s="268"/>
      <c r="M226" s="269" t="s">
        <v>1</v>
      </c>
      <c r="N226" s="270" t="s">
        <v>41</v>
      </c>
      <c r="O226" s="90"/>
      <c r="P226" s="229">
        <f>O226*H226</f>
        <v>0</v>
      </c>
      <c r="Q226" s="229">
        <v>0.13100000000000001</v>
      </c>
      <c r="R226" s="229">
        <f>Q226*H226</f>
        <v>0.078600000000000003</v>
      </c>
      <c r="S226" s="229">
        <v>0</v>
      </c>
      <c r="T226" s="23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1" t="s">
        <v>185</v>
      </c>
      <c r="AT226" s="231" t="s">
        <v>200</v>
      </c>
      <c r="AU226" s="231" t="s">
        <v>85</v>
      </c>
      <c r="AY226" s="16" t="s">
        <v>133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6" t="s">
        <v>81</v>
      </c>
      <c r="BK226" s="232">
        <f>ROUND(I226*H226,2)</f>
        <v>0</v>
      </c>
      <c r="BL226" s="16" t="s">
        <v>139</v>
      </c>
      <c r="BM226" s="231" t="s">
        <v>278</v>
      </c>
    </row>
    <row r="227" s="2" customFormat="1">
      <c r="A227" s="37"/>
      <c r="B227" s="38"/>
      <c r="C227" s="39"/>
      <c r="D227" s="233" t="s">
        <v>141</v>
      </c>
      <c r="E227" s="39"/>
      <c r="F227" s="234" t="s">
        <v>277</v>
      </c>
      <c r="G227" s="39"/>
      <c r="H227" s="39"/>
      <c r="I227" s="235"/>
      <c r="J227" s="39"/>
      <c r="K227" s="39"/>
      <c r="L227" s="43"/>
      <c r="M227" s="236"/>
      <c r="N227" s="237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141</v>
      </c>
      <c r="AU227" s="16" t="s">
        <v>85</v>
      </c>
    </row>
    <row r="228" s="13" customFormat="1">
      <c r="A228" s="13"/>
      <c r="B228" s="238"/>
      <c r="C228" s="239"/>
      <c r="D228" s="233" t="s">
        <v>143</v>
      </c>
      <c r="E228" s="240" t="s">
        <v>1</v>
      </c>
      <c r="F228" s="241" t="s">
        <v>145</v>
      </c>
      <c r="G228" s="239"/>
      <c r="H228" s="242">
        <v>0.59999999999999998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143</v>
      </c>
      <c r="AU228" s="248" t="s">
        <v>85</v>
      </c>
      <c r="AV228" s="13" t="s">
        <v>85</v>
      </c>
      <c r="AW228" s="13" t="s">
        <v>32</v>
      </c>
      <c r="AX228" s="13" t="s">
        <v>81</v>
      </c>
      <c r="AY228" s="248" t="s">
        <v>133</v>
      </c>
    </row>
    <row r="229" s="2" customFormat="1" ht="24.15" customHeight="1">
      <c r="A229" s="37"/>
      <c r="B229" s="38"/>
      <c r="C229" s="219" t="s">
        <v>279</v>
      </c>
      <c r="D229" s="219" t="s">
        <v>135</v>
      </c>
      <c r="E229" s="220" t="s">
        <v>280</v>
      </c>
      <c r="F229" s="221" t="s">
        <v>281</v>
      </c>
      <c r="G229" s="222" t="s">
        <v>138</v>
      </c>
      <c r="H229" s="223">
        <v>374.63999999999999</v>
      </c>
      <c r="I229" s="224"/>
      <c r="J229" s="225">
        <f>ROUND(I229*H229,2)</f>
        <v>0</v>
      </c>
      <c r="K229" s="226"/>
      <c r="L229" s="43"/>
      <c r="M229" s="227" t="s">
        <v>1</v>
      </c>
      <c r="N229" s="228" t="s">
        <v>41</v>
      </c>
      <c r="O229" s="90"/>
      <c r="P229" s="229">
        <f>O229*H229</f>
        <v>0</v>
      </c>
      <c r="Q229" s="229">
        <v>0.089219999999999994</v>
      </c>
      <c r="R229" s="229">
        <f>Q229*H229</f>
        <v>33.425380799999999</v>
      </c>
      <c r="S229" s="229">
        <v>0</v>
      </c>
      <c r="T229" s="230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1" t="s">
        <v>139</v>
      </c>
      <c r="AT229" s="231" t="s">
        <v>135</v>
      </c>
      <c r="AU229" s="231" t="s">
        <v>85</v>
      </c>
      <c r="AY229" s="16" t="s">
        <v>133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6" t="s">
        <v>81</v>
      </c>
      <c r="BK229" s="232">
        <f>ROUND(I229*H229,2)</f>
        <v>0</v>
      </c>
      <c r="BL229" s="16" t="s">
        <v>139</v>
      </c>
      <c r="BM229" s="231" t="s">
        <v>282</v>
      </c>
    </row>
    <row r="230" s="2" customFormat="1">
      <c r="A230" s="37"/>
      <c r="B230" s="38"/>
      <c r="C230" s="39"/>
      <c r="D230" s="233" t="s">
        <v>141</v>
      </c>
      <c r="E230" s="39"/>
      <c r="F230" s="234" t="s">
        <v>283</v>
      </c>
      <c r="G230" s="39"/>
      <c r="H230" s="39"/>
      <c r="I230" s="235"/>
      <c r="J230" s="39"/>
      <c r="K230" s="39"/>
      <c r="L230" s="43"/>
      <c r="M230" s="236"/>
      <c r="N230" s="237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141</v>
      </c>
      <c r="AU230" s="16" t="s">
        <v>85</v>
      </c>
    </row>
    <row r="231" s="2" customFormat="1" ht="21.75" customHeight="1">
      <c r="A231" s="37"/>
      <c r="B231" s="38"/>
      <c r="C231" s="260" t="s">
        <v>284</v>
      </c>
      <c r="D231" s="260" t="s">
        <v>200</v>
      </c>
      <c r="E231" s="261" t="s">
        <v>285</v>
      </c>
      <c r="F231" s="262" t="s">
        <v>277</v>
      </c>
      <c r="G231" s="263" t="s">
        <v>138</v>
      </c>
      <c r="H231" s="264">
        <v>374.10399999999998</v>
      </c>
      <c r="I231" s="265"/>
      <c r="J231" s="266">
        <f>ROUND(I231*H231,2)</f>
        <v>0</v>
      </c>
      <c r="K231" s="267"/>
      <c r="L231" s="268"/>
      <c r="M231" s="269" t="s">
        <v>1</v>
      </c>
      <c r="N231" s="270" t="s">
        <v>41</v>
      </c>
      <c r="O231" s="90"/>
      <c r="P231" s="229">
        <f>O231*H231</f>
        <v>0</v>
      </c>
      <c r="Q231" s="229">
        <v>0.13100000000000001</v>
      </c>
      <c r="R231" s="229">
        <f>Q231*H231</f>
        <v>49.007624</v>
      </c>
      <c r="S231" s="229">
        <v>0</v>
      </c>
      <c r="T231" s="23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1" t="s">
        <v>185</v>
      </c>
      <c r="AT231" s="231" t="s">
        <v>200</v>
      </c>
      <c r="AU231" s="231" t="s">
        <v>85</v>
      </c>
      <c r="AY231" s="16" t="s">
        <v>133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6" t="s">
        <v>81</v>
      </c>
      <c r="BK231" s="232">
        <f>ROUND(I231*H231,2)</f>
        <v>0</v>
      </c>
      <c r="BL231" s="16" t="s">
        <v>139</v>
      </c>
      <c r="BM231" s="231" t="s">
        <v>286</v>
      </c>
    </row>
    <row r="232" s="2" customFormat="1">
      <c r="A232" s="37"/>
      <c r="B232" s="38"/>
      <c r="C232" s="39"/>
      <c r="D232" s="233" t="s">
        <v>141</v>
      </c>
      <c r="E232" s="39"/>
      <c r="F232" s="234" t="s">
        <v>277</v>
      </c>
      <c r="G232" s="39"/>
      <c r="H232" s="39"/>
      <c r="I232" s="235"/>
      <c r="J232" s="39"/>
      <c r="K232" s="39"/>
      <c r="L232" s="43"/>
      <c r="M232" s="236"/>
      <c r="N232" s="237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141</v>
      </c>
      <c r="AU232" s="16" t="s">
        <v>85</v>
      </c>
    </row>
    <row r="233" s="13" customFormat="1">
      <c r="A233" s="13"/>
      <c r="B233" s="238"/>
      <c r="C233" s="239"/>
      <c r="D233" s="233" t="s">
        <v>143</v>
      </c>
      <c r="E233" s="240" t="s">
        <v>1</v>
      </c>
      <c r="F233" s="241" t="s">
        <v>287</v>
      </c>
      <c r="G233" s="239"/>
      <c r="H233" s="242">
        <v>101.40000000000001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143</v>
      </c>
      <c r="AU233" s="248" t="s">
        <v>85</v>
      </c>
      <c r="AV233" s="13" t="s">
        <v>85</v>
      </c>
      <c r="AW233" s="13" t="s">
        <v>32</v>
      </c>
      <c r="AX233" s="13" t="s">
        <v>76</v>
      </c>
      <c r="AY233" s="248" t="s">
        <v>133</v>
      </c>
    </row>
    <row r="234" s="13" customFormat="1">
      <c r="A234" s="13"/>
      <c r="B234" s="238"/>
      <c r="C234" s="239"/>
      <c r="D234" s="233" t="s">
        <v>143</v>
      </c>
      <c r="E234" s="240" t="s">
        <v>1</v>
      </c>
      <c r="F234" s="241" t="s">
        <v>288</v>
      </c>
      <c r="G234" s="239"/>
      <c r="H234" s="242">
        <v>269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143</v>
      </c>
      <c r="AU234" s="248" t="s">
        <v>85</v>
      </c>
      <c r="AV234" s="13" t="s">
        <v>85</v>
      </c>
      <c r="AW234" s="13" t="s">
        <v>32</v>
      </c>
      <c r="AX234" s="13" t="s">
        <v>76</v>
      </c>
      <c r="AY234" s="248" t="s">
        <v>133</v>
      </c>
    </row>
    <row r="235" s="14" customFormat="1">
      <c r="A235" s="14"/>
      <c r="B235" s="249"/>
      <c r="C235" s="250"/>
      <c r="D235" s="233" t="s">
        <v>143</v>
      </c>
      <c r="E235" s="251" t="s">
        <v>1</v>
      </c>
      <c r="F235" s="252" t="s">
        <v>146</v>
      </c>
      <c r="G235" s="250"/>
      <c r="H235" s="253">
        <v>370.39999999999998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143</v>
      </c>
      <c r="AU235" s="259" t="s">
        <v>85</v>
      </c>
      <c r="AV235" s="14" t="s">
        <v>139</v>
      </c>
      <c r="AW235" s="14" t="s">
        <v>32</v>
      </c>
      <c r="AX235" s="14" t="s">
        <v>81</v>
      </c>
      <c r="AY235" s="259" t="s">
        <v>133</v>
      </c>
    </row>
    <row r="236" s="13" customFormat="1">
      <c r="A236" s="13"/>
      <c r="B236" s="238"/>
      <c r="C236" s="239"/>
      <c r="D236" s="233" t="s">
        <v>143</v>
      </c>
      <c r="E236" s="239"/>
      <c r="F236" s="241" t="s">
        <v>289</v>
      </c>
      <c r="G236" s="239"/>
      <c r="H236" s="242">
        <v>374.10399999999998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143</v>
      </c>
      <c r="AU236" s="248" t="s">
        <v>85</v>
      </c>
      <c r="AV236" s="13" t="s">
        <v>85</v>
      </c>
      <c r="AW236" s="13" t="s">
        <v>4</v>
      </c>
      <c r="AX236" s="13" t="s">
        <v>81</v>
      </c>
      <c r="AY236" s="248" t="s">
        <v>133</v>
      </c>
    </row>
    <row r="237" s="2" customFormat="1" ht="24.15" customHeight="1">
      <c r="A237" s="37"/>
      <c r="B237" s="38"/>
      <c r="C237" s="260" t="s">
        <v>290</v>
      </c>
      <c r="D237" s="260" t="s">
        <v>200</v>
      </c>
      <c r="E237" s="261" t="s">
        <v>291</v>
      </c>
      <c r="F237" s="262" t="s">
        <v>292</v>
      </c>
      <c r="G237" s="263" t="s">
        <v>138</v>
      </c>
      <c r="H237" s="264">
        <v>4.367</v>
      </c>
      <c r="I237" s="265"/>
      <c r="J237" s="266">
        <f>ROUND(I237*H237,2)</f>
        <v>0</v>
      </c>
      <c r="K237" s="267"/>
      <c r="L237" s="268"/>
      <c r="M237" s="269" t="s">
        <v>1</v>
      </c>
      <c r="N237" s="270" t="s">
        <v>41</v>
      </c>
      <c r="O237" s="90"/>
      <c r="P237" s="229">
        <f>O237*H237</f>
        <v>0</v>
      </c>
      <c r="Q237" s="229">
        <v>0.13100000000000001</v>
      </c>
      <c r="R237" s="229">
        <f>Q237*H237</f>
        <v>0.57207700000000006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185</v>
      </c>
      <c r="AT237" s="231" t="s">
        <v>200</v>
      </c>
      <c r="AU237" s="231" t="s">
        <v>85</v>
      </c>
      <c r="AY237" s="16" t="s">
        <v>133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81</v>
      </c>
      <c r="BK237" s="232">
        <f>ROUND(I237*H237,2)</f>
        <v>0</v>
      </c>
      <c r="BL237" s="16" t="s">
        <v>139</v>
      </c>
      <c r="BM237" s="231" t="s">
        <v>293</v>
      </c>
    </row>
    <row r="238" s="2" customFormat="1">
      <c r="A238" s="37"/>
      <c r="B238" s="38"/>
      <c r="C238" s="39"/>
      <c r="D238" s="233" t="s">
        <v>141</v>
      </c>
      <c r="E238" s="39"/>
      <c r="F238" s="234" t="s">
        <v>292</v>
      </c>
      <c r="G238" s="39"/>
      <c r="H238" s="39"/>
      <c r="I238" s="235"/>
      <c r="J238" s="39"/>
      <c r="K238" s="39"/>
      <c r="L238" s="43"/>
      <c r="M238" s="236"/>
      <c r="N238" s="237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141</v>
      </c>
      <c r="AU238" s="16" t="s">
        <v>85</v>
      </c>
    </row>
    <row r="239" s="13" customFormat="1">
      <c r="A239" s="13"/>
      <c r="B239" s="238"/>
      <c r="C239" s="239"/>
      <c r="D239" s="233" t="s">
        <v>143</v>
      </c>
      <c r="E239" s="240" t="s">
        <v>1</v>
      </c>
      <c r="F239" s="241" t="s">
        <v>294</v>
      </c>
      <c r="G239" s="239"/>
      <c r="H239" s="242">
        <v>0.69999999999999996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143</v>
      </c>
      <c r="AU239" s="248" t="s">
        <v>85</v>
      </c>
      <c r="AV239" s="13" t="s">
        <v>85</v>
      </c>
      <c r="AW239" s="13" t="s">
        <v>32</v>
      </c>
      <c r="AX239" s="13" t="s">
        <v>76</v>
      </c>
      <c r="AY239" s="248" t="s">
        <v>133</v>
      </c>
    </row>
    <row r="240" s="13" customFormat="1">
      <c r="A240" s="13"/>
      <c r="B240" s="238"/>
      <c r="C240" s="239"/>
      <c r="D240" s="233" t="s">
        <v>143</v>
      </c>
      <c r="E240" s="240" t="s">
        <v>1</v>
      </c>
      <c r="F240" s="241" t="s">
        <v>295</v>
      </c>
      <c r="G240" s="239"/>
      <c r="H240" s="242">
        <v>3.54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143</v>
      </c>
      <c r="AU240" s="248" t="s">
        <v>85</v>
      </c>
      <c r="AV240" s="13" t="s">
        <v>85</v>
      </c>
      <c r="AW240" s="13" t="s">
        <v>32</v>
      </c>
      <c r="AX240" s="13" t="s">
        <v>76</v>
      </c>
      <c r="AY240" s="248" t="s">
        <v>133</v>
      </c>
    </row>
    <row r="241" s="14" customFormat="1">
      <c r="A241" s="14"/>
      <c r="B241" s="249"/>
      <c r="C241" s="250"/>
      <c r="D241" s="233" t="s">
        <v>143</v>
      </c>
      <c r="E241" s="251" t="s">
        <v>1</v>
      </c>
      <c r="F241" s="252" t="s">
        <v>146</v>
      </c>
      <c r="G241" s="250"/>
      <c r="H241" s="253">
        <v>4.2400000000000002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9" t="s">
        <v>143</v>
      </c>
      <c r="AU241" s="259" t="s">
        <v>85</v>
      </c>
      <c r="AV241" s="14" t="s">
        <v>139</v>
      </c>
      <c r="AW241" s="14" t="s">
        <v>32</v>
      </c>
      <c r="AX241" s="14" t="s">
        <v>81</v>
      </c>
      <c r="AY241" s="259" t="s">
        <v>133</v>
      </c>
    </row>
    <row r="242" s="13" customFormat="1">
      <c r="A242" s="13"/>
      <c r="B242" s="238"/>
      <c r="C242" s="239"/>
      <c r="D242" s="233" t="s">
        <v>143</v>
      </c>
      <c r="E242" s="239"/>
      <c r="F242" s="241" t="s">
        <v>296</v>
      </c>
      <c r="G242" s="239"/>
      <c r="H242" s="242">
        <v>4.367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143</v>
      </c>
      <c r="AU242" s="248" t="s">
        <v>85</v>
      </c>
      <c r="AV242" s="13" t="s">
        <v>85</v>
      </c>
      <c r="AW242" s="13" t="s">
        <v>4</v>
      </c>
      <c r="AX242" s="13" t="s">
        <v>81</v>
      </c>
      <c r="AY242" s="248" t="s">
        <v>133</v>
      </c>
    </row>
    <row r="243" s="2" customFormat="1" ht="24.15" customHeight="1">
      <c r="A243" s="37"/>
      <c r="B243" s="38"/>
      <c r="C243" s="219" t="s">
        <v>297</v>
      </c>
      <c r="D243" s="219" t="s">
        <v>135</v>
      </c>
      <c r="E243" s="220" t="s">
        <v>298</v>
      </c>
      <c r="F243" s="221" t="s">
        <v>299</v>
      </c>
      <c r="G243" s="222" t="s">
        <v>138</v>
      </c>
      <c r="H243" s="223">
        <v>66.799999999999997</v>
      </c>
      <c r="I243" s="224"/>
      <c r="J243" s="225">
        <f>ROUND(I243*H243,2)</f>
        <v>0</v>
      </c>
      <c r="K243" s="226"/>
      <c r="L243" s="43"/>
      <c r="M243" s="227" t="s">
        <v>1</v>
      </c>
      <c r="N243" s="228" t="s">
        <v>41</v>
      </c>
      <c r="O243" s="90"/>
      <c r="P243" s="229">
        <f>O243*H243</f>
        <v>0</v>
      </c>
      <c r="Q243" s="229">
        <v>0.090620000000000006</v>
      </c>
      <c r="R243" s="229">
        <f>Q243*H243</f>
        <v>6.0534160000000004</v>
      </c>
      <c r="S243" s="229">
        <v>0</v>
      </c>
      <c r="T243" s="230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1" t="s">
        <v>139</v>
      </c>
      <c r="AT243" s="231" t="s">
        <v>135</v>
      </c>
      <c r="AU243" s="231" t="s">
        <v>85</v>
      </c>
      <c r="AY243" s="16" t="s">
        <v>133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6" t="s">
        <v>81</v>
      </c>
      <c r="BK243" s="232">
        <f>ROUND(I243*H243,2)</f>
        <v>0</v>
      </c>
      <c r="BL243" s="16" t="s">
        <v>139</v>
      </c>
      <c r="BM243" s="231" t="s">
        <v>300</v>
      </c>
    </row>
    <row r="244" s="2" customFormat="1">
      <c r="A244" s="37"/>
      <c r="B244" s="38"/>
      <c r="C244" s="39"/>
      <c r="D244" s="233" t="s">
        <v>141</v>
      </c>
      <c r="E244" s="39"/>
      <c r="F244" s="234" t="s">
        <v>301</v>
      </c>
      <c r="G244" s="39"/>
      <c r="H244" s="39"/>
      <c r="I244" s="235"/>
      <c r="J244" s="39"/>
      <c r="K244" s="39"/>
      <c r="L244" s="43"/>
      <c r="M244" s="236"/>
      <c r="N244" s="237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141</v>
      </c>
      <c r="AU244" s="16" t="s">
        <v>85</v>
      </c>
    </row>
    <row r="245" s="2" customFormat="1" ht="24.15" customHeight="1">
      <c r="A245" s="37"/>
      <c r="B245" s="38"/>
      <c r="C245" s="260" t="s">
        <v>302</v>
      </c>
      <c r="D245" s="260" t="s">
        <v>200</v>
      </c>
      <c r="E245" s="261" t="s">
        <v>303</v>
      </c>
      <c r="F245" s="262" t="s">
        <v>304</v>
      </c>
      <c r="G245" s="263" t="s">
        <v>138</v>
      </c>
      <c r="H245" s="264">
        <v>8.6519999999999992</v>
      </c>
      <c r="I245" s="265"/>
      <c r="J245" s="266">
        <f>ROUND(I245*H245,2)</f>
        <v>0</v>
      </c>
      <c r="K245" s="267"/>
      <c r="L245" s="268"/>
      <c r="M245" s="269" t="s">
        <v>1</v>
      </c>
      <c r="N245" s="270" t="s">
        <v>41</v>
      </c>
      <c r="O245" s="90"/>
      <c r="P245" s="229">
        <f>O245*H245</f>
        <v>0</v>
      </c>
      <c r="Q245" s="229">
        <v>0.17499999999999999</v>
      </c>
      <c r="R245" s="229">
        <f>Q245*H245</f>
        <v>1.5140999999999998</v>
      </c>
      <c r="S245" s="229">
        <v>0</v>
      </c>
      <c r="T245" s="230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1" t="s">
        <v>185</v>
      </c>
      <c r="AT245" s="231" t="s">
        <v>200</v>
      </c>
      <c r="AU245" s="231" t="s">
        <v>85</v>
      </c>
      <c r="AY245" s="16" t="s">
        <v>133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6" t="s">
        <v>81</v>
      </c>
      <c r="BK245" s="232">
        <f>ROUND(I245*H245,2)</f>
        <v>0</v>
      </c>
      <c r="BL245" s="16" t="s">
        <v>139</v>
      </c>
      <c r="BM245" s="231" t="s">
        <v>305</v>
      </c>
    </row>
    <row r="246" s="2" customFormat="1">
      <c r="A246" s="37"/>
      <c r="B246" s="38"/>
      <c r="C246" s="39"/>
      <c r="D246" s="233" t="s">
        <v>141</v>
      </c>
      <c r="E246" s="39"/>
      <c r="F246" s="234" t="s">
        <v>304</v>
      </c>
      <c r="G246" s="39"/>
      <c r="H246" s="39"/>
      <c r="I246" s="235"/>
      <c r="J246" s="39"/>
      <c r="K246" s="39"/>
      <c r="L246" s="43"/>
      <c r="M246" s="236"/>
      <c r="N246" s="237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141</v>
      </c>
      <c r="AU246" s="16" t="s">
        <v>85</v>
      </c>
    </row>
    <row r="247" s="13" customFormat="1">
      <c r="A247" s="13"/>
      <c r="B247" s="238"/>
      <c r="C247" s="239"/>
      <c r="D247" s="233" t="s">
        <v>143</v>
      </c>
      <c r="E247" s="240" t="s">
        <v>1</v>
      </c>
      <c r="F247" s="241" t="s">
        <v>306</v>
      </c>
      <c r="G247" s="239"/>
      <c r="H247" s="242">
        <v>8.4000000000000004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143</v>
      </c>
      <c r="AU247" s="248" t="s">
        <v>85</v>
      </c>
      <c r="AV247" s="13" t="s">
        <v>85</v>
      </c>
      <c r="AW247" s="13" t="s">
        <v>32</v>
      </c>
      <c r="AX247" s="13" t="s">
        <v>81</v>
      </c>
      <c r="AY247" s="248" t="s">
        <v>133</v>
      </c>
    </row>
    <row r="248" s="13" customFormat="1">
      <c r="A248" s="13"/>
      <c r="B248" s="238"/>
      <c r="C248" s="239"/>
      <c r="D248" s="233" t="s">
        <v>143</v>
      </c>
      <c r="E248" s="239"/>
      <c r="F248" s="241" t="s">
        <v>307</v>
      </c>
      <c r="G248" s="239"/>
      <c r="H248" s="242">
        <v>8.6519999999999992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143</v>
      </c>
      <c r="AU248" s="248" t="s">
        <v>85</v>
      </c>
      <c r="AV248" s="13" t="s">
        <v>85</v>
      </c>
      <c r="AW248" s="13" t="s">
        <v>4</v>
      </c>
      <c r="AX248" s="13" t="s">
        <v>81</v>
      </c>
      <c r="AY248" s="248" t="s">
        <v>133</v>
      </c>
    </row>
    <row r="249" s="2" customFormat="1" ht="21.75" customHeight="1">
      <c r="A249" s="37"/>
      <c r="B249" s="38"/>
      <c r="C249" s="260" t="s">
        <v>308</v>
      </c>
      <c r="D249" s="260" t="s">
        <v>200</v>
      </c>
      <c r="E249" s="261" t="s">
        <v>309</v>
      </c>
      <c r="F249" s="262" t="s">
        <v>310</v>
      </c>
      <c r="G249" s="263" t="s">
        <v>138</v>
      </c>
      <c r="H249" s="264">
        <v>60.152000000000001</v>
      </c>
      <c r="I249" s="265"/>
      <c r="J249" s="266">
        <f>ROUND(I249*H249,2)</f>
        <v>0</v>
      </c>
      <c r="K249" s="267"/>
      <c r="L249" s="268"/>
      <c r="M249" s="269" t="s">
        <v>1</v>
      </c>
      <c r="N249" s="270" t="s">
        <v>41</v>
      </c>
      <c r="O249" s="90"/>
      <c r="P249" s="229">
        <f>O249*H249</f>
        <v>0</v>
      </c>
      <c r="Q249" s="229">
        <v>0.17599999999999999</v>
      </c>
      <c r="R249" s="229">
        <f>Q249*H249</f>
        <v>10.586751999999999</v>
      </c>
      <c r="S249" s="229">
        <v>0</v>
      </c>
      <c r="T249" s="230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1" t="s">
        <v>185</v>
      </c>
      <c r="AT249" s="231" t="s">
        <v>200</v>
      </c>
      <c r="AU249" s="231" t="s">
        <v>85</v>
      </c>
      <c r="AY249" s="16" t="s">
        <v>133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6" t="s">
        <v>81</v>
      </c>
      <c r="BK249" s="232">
        <f>ROUND(I249*H249,2)</f>
        <v>0</v>
      </c>
      <c r="BL249" s="16" t="s">
        <v>139</v>
      </c>
      <c r="BM249" s="231" t="s">
        <v>311</v>
      </c>
    </row>
    <row r="250" s="2" customFormat="1">
      <c r="A250" s="37"/>
      <c r="B250" s="38"/>
      <c r="C250" s="39"/>
      <c r="D250" s="233" t="s">
        <v>141</v>
      </c>
      <c r="E250" s="39"/>
      <c r="F250" s="234" t="s">
        <v>310</v>
      </c>
      <c r="G250" s="39"/>
      <c r="H250" s="39"/>
      <c r="I250" s="235"/>
      <c r="J250" s="39"/>
      <c r="K250" s="39"/>
      <c r="L250" s="43"/>
      <c r="M250" s="236"/>
      <c r="N250" s="237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141</v>
      </c>
      <c r="AU250" s="16" t="s">
        <v>85</v>
      </c>
    </row>
    <row r="251" s="13" customFormat="1">
      <c r="A251" s="13"/>
      <c r="B251" s="238"/>
      <c r="C251" s="239"/>
      <c r="D251" s="233" t="s">
        <v>143</v>
      </c>
      <c r="E251" s="240" t="s">
        <v>1</v>
      </c>
      <c r="F251" s="241" t="s">
        <v>312</v>
      </c>
      <c r="G251" s="239"/>
      <c r="H251" s="242">
        <v>58.399999999999999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143</v>
      </c>
      <c r="AU251" s="248" t="s">
        <v>85</v>
      </c>
      <c r="AV251" s="13" t="s">
        <v>85</v>
      </c>
      <c r="AW251" s="13" t="s">
        <v>32</v>
      </c>
      <c r="AX251" s="13" t="s">
        <v>81</v>
      </c>
      <c r="AY251" s="248" t="s">
        <v>133</v>
      </c>
    </row>
    <row r="252" s="13" customFormat="1">
      <c r="A252" s="13"/>
      <c r="B252" s="238"/>
      <c r="C252" s="239"/>
      <c r="D252" s="233" t="s">
        <v>143</v>
      </c>
      <c r="E252" s="239"/>
      <c r="F252" s="241" t="s">
        <v>313</v>
      </c>
      <c r="G252" s="239"/>
      <c r="H252" s="242">
        <v>60.152000000000001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143</v>
      </c>
      <c r="AU252" s="248" t="s">
        <v>85</v>
      </c>
      <c r="AV252" s="13" t="s">
        <v>85</v>
      </c>
      <c r="AW252" s="13" t="s">
        <v>4</v>
      </c>
      <c r="AX252" s="13" t="s">
        <v>81</v>
      </c>
      <c r="AY252" s="248" t="s">
        <v>133</v>
      </c>
    </row>
    <row r="253" s="2" customFormat="1" ht="21.75" customHeight="1">
      <c r="A253" s="37"/>
      <c r="B253" s="38"/>
      <c r="C253" s="219" t="s">
        <v>314</v>
      </c>
      <c r="D253" s="219" t="s">
        <v>135</v>
      </c>
      <c r="E253" s="220" t="s">
        <v>315</v>
      </c>
      <c r="F253" s="221" t="s">
        <v>316</v>
      </c>
      <c r="G253" s="222" t="s">
        <v>317</v>
      </c>
      <c r="H253" s="223">
        <v>302.39999999999998</v>
      </c>
      <c r="I253" s="224"/>
      <c r="J253" s="225">
        <f>ROUND(I253*H253,2)</f>
        <v>0</v>
      </c>
      <c r="K253" s="226"/>
      <c r="L253" s="43"/>
      <c r="M253" s="227" t="s">
        <v>1</v>
      </c>
      <c r="N253" s="228" t="s">
        <v>41</v>
      </c>
      <c r="O253" s="90"/>
      <c r="P253" s="229">
        <f>O253*H253</f>
        <v>0</v>
      </c>
      <c r="Q253" s="229">
        <v>0.0035999999999999999</v>
      </c>
      <c r="R253" s="229">
        <f>Q253*H253</f>
        <v>1.0886399999999998</v>
      </c>
      <c r="S253" s="229">
        <v>0</v>
      </c>
      <c r="T253" s="230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1" t="s">
        <v>139</v>
      </c>
      <c r="AT253" s="231" t="s">
        <v>135</v>
      </c>
      <c r="AU253" s="231" t="s">
        <v>85</v>
      </c>
      <c r="AY253" s="16" t="s">
        <v>133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6" t="s">
        <v>81</v>
      </c>
      <c r="BK253" s="232">
        <f>ROUND(I253*H253,2)</f>
        <v>0</v>
      </c>
      <c r="BL253" s="16" t="s">
        <v>139</v>
      </c>
      <c r="BM253" s="231" t="s">
        <v>318</v>
      </c>
    </row>
    <row r="254" s="2" customFormat="1">
      <c r="A254" s="37"/>
      <c r="B254" s="38"/>
      <c r="C254" s="39"/>
      <c r="D254" s="233" t="s">
        <v>141</v>
      </c>
      <c r="E254" s="39"/>
      <c r="F254" s="234" t="s">
        <v>319</v>
      </c>
      <c r="G254" s="39"/>
      <c r="H254" s="39"/>
      <c r="I254" s="235"/>
      <c r="J254" s="39"/>
      <c r="K254" s="39"/>
      <c r="L254" s="43"/>
      <c r="M254" s="236"/>
      <c r="N254" s="237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141</v>
      </c>
      <c r="AU254" s="16" t="s">
        <v>85</v>
      </c>
    </row>
    <row r="255" s="13" customFormat="1">
      <c r="A255" s="13"/>
      <c r="B255" s="238"/>
      <c r="C255" s="239"/>
      <c r="D255" s="233" t="s">
        <v>143</v>
      </c>
      <c r="E255" s="240" t="s">
        <v>1</v>
      </c>
      <c r="F255" s="241" t="s">
        <v>320</v>
      </c>
      <c r="G255" s="239"/>
      <c r="H255" s="242">
        <v>125.2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143</v>
      </c>
      <c r="AU255" s="248" t="s">
        <v>85</v>
      </c>
      <c r="AV255" s="13" t="s">
        <v>85</v>
      </c>
      <c r="AW255" s="13" t="s">
        <v>32</v>
      </c>
      <c r="AX255" s="13" t="s">
        <v>76</v>
      </c>
      <c r="AY255" s="248" t="s">
        <v>133</v>
      </c>
    </row>
    <row r="256" s="13" customFormat="1">
      <c r="A256" s="13"/>
      <c r="B256" s="238"/>
      <c r="C256" s="239"/>
      <c r="D256" s="233" t="s">
        <v>143</v>
      </c>
      <c r="E256" s="240" t="s">
        <v>1</v>
      </c>
      <c r="F256" s="241" t="s">
        <v>321</v>
      </c>
      <c r="G256" s="239"/>
      <c r="H256" s="242">
        <v>177.19999999999999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143</v>
      </c>
      <c r="AU256" s="248" t="s">
        <v>85</v>
      </c>
      <c r="AV256" s="13" t="s">
        <v>85</v>
      </c>
      <c r="AW256" s="13" t="s">
        <v>32</v>
      </c>
      <c r="AX256" s="13" t="s">
        <v>76</v>
      </c>
      <c r="AY256" s="248" t="s">
        <v>133</v>
      </c>
    </row>
    <row r="257" s="14" customFormat="1">
      <c r="A257" s="14"/>
      <c r="B257" s="249"/>
      <c r="C257" s="250"/>
      <c r="D257" s="233" t="s">
        <v>143</v>
      </c>
      <c r="E257" s="251" t="s">
        <v>1</v>
      </c>
      <c r="F257" s="252" t="s">
        <v>146</v>
      </c>
      <c r="G257" s="250"/>
      <c r="H257" s="253">
        <v>302.39999999999998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143</v>
      </c>
      <c r="AU257" s="259" t="s">
        <v>85</v>
      </c>
      <c r="AV257" s="14" t="s">
        <v>139</v>
      </c>
      <c r="AW257" s="14" t="s">
        <v>32</v>
      </c>
      <c r="AX257" s="14" t="s">
        <v>81</v>
      </c>
      <c r="AY257" s="259" t="s">
        <v>133</v>
      </c>
    </row>
    <row r="258" s="12" customFormat="1" ht="22.8" customHeight="1">
      <c r="A258" s="12"/>
      <c r="B258" s="203"/>
      <c r="C258" s="204"/>
      <c r="D258" s="205" t="s">
        <v>75</v>
      </c>
      <c r="E258" s="217" t="s">
        <v>185</v>
      </c>
      <c r="F258" s="217" t="s">
        <v>322</v>
      </c>
      <c r="G258" s="204"/>
      <c r="H258" s="204"/>
      <c r="I258" s="207"/>
      <c r="J258" s="218">
        <f>BK258</f>
        <v>0</v>
      </c>
      <c r="K258" s="204"/>
      <c r="L258" s="209"/>
      <c r="M258" s="210"/>
      <c r="N258" s="211"/>
      <c r="O258" s="211"/>
      <c r="P258" s="212">
        <f>SUM(P259:P266)</f>
        <v>0</v>
      </c>
      <c r="Q258" s="211"/>
      <c r="R258" s="212">
        <f>SUM(R259:R266)</f>
        <v>1.6992758399999999</v>
      </c>
      <c r="S258" s="211"/>
      <c r="T258" s="213">
        <f>SUM(T259:T266)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4" t="s">
        <v>81</v>
      </c>
      <c r="AT258" s="215" t="s">
        <v>75</v>
      </c>
      <c r="AU258" s="215" t="s">
        <v>81</v>
      </c>
      <c r="AY258" s="214" t="s">
        <v>133</v>
      </c>
      <c r="BK258" s="216">
        <f>SUM(BK259:BK266)</f>
        <v>0</v>
      </c>
    </row>
    <row r="259" s="2" customFormat="1" ht="21.75" customHeight="1">
      <c r="A259" s="37"/>
      <c r="B259" s="38"/>
      <c r="C259" s="219" t="s">
        <v>323</v>
      </c>
      <c r="D259" s="219" t="s">
        <v>135</v>
      </c>
      <c r="E259" s="220" t="s">
        <v>324</v>
      </c>
      <c r="F259" s="221" t="s">
        <v>325</v>
      </c>
      <c r="G259" s="222" t="s">
        <v>326</v>
      </c>
      <c r="H259" s="223">
        <v>2</v>
      </c>
      <c r="I259" s="224"/>
      <c r="J259" s="225">
        <f>ROUND(I259*H259,2)</f>
        <v>0</v>
      </c>
      <c r="K259" s="226"/>
      <c r="L259" s="43"/>
      <c r="M259" s="227" t="s">
        <v>1</v>
      </c>
      <c r="N259" s="228" t="s">
        <v>41</v>
      </c>
      <c r="O259" s="90"/>
      <c r="P259" s="229">
        <f>O259*H259</f>
        <v>0</v>
      </c>
      <c r="Q259" s="229">
        <v>0.34089999999999998</v>
      </c>
      <c r="R259" s="229">
        <f>Q259*H259</f>
        <v>0.68179999999999996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139</v>
      </c>
      <c r="AT259" s="231" t="s">
        <v>135</v>
      </c>
      <c r="AU259" s="231" t="s">
        <v>85</v>
      </c>
      <c r="AY259" s="16" t="s">
        <v>133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81</v>
      </c>
      <c r="BK259" s="232">
        <f>ROUND(I259*H259,2)</f>
        <v>0</v>
      </c>
      <c r="BL259" s="16" t="s">
        <v>139</v>
      </c>
      <c r="BM259" s="231" t="s">
        <v>327</v>
      </c>
    </row>
    <row r="260" s="2" customFormat="1">
      <c r="A260" s="37"/>
      <c r="B260" s="38"/>
      <c r="C260" s="39"/>
      <c r="D260" s="233" t="s">
        <v>141</v>
      </c>
      <c r="E260" s="39"/>
      <c r="F260" s="234" t="s">
        <v>328</v>
      </c>
      <c r="G260" s="39"/>
      <c r="H260" s="39"/>
      <c r="I260" s="235"/>
      <c r="J260" s="39"/>
      <c r="K260" s="39"/>
      <c r="L260" s="43"/>
      <c r="M260" s="236"/>
      <c r="N260" s="237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141</v>
      </c>
      <c r="AU260" s="16" t="s">
        <v>85</v>
      </c>
    </row>
    <row r="261" s="2" customFormat="1" ht="33" customHeight="1">
      <c r="A261" s="37"/>
      <c r="B261" s="38"/>
      <c r="C261" s="219" t="s">
        <v>329</v>
      </c>
      <c r="D261" s="219" t="s">
        <v>135</v>
      </c>
      <c r="E261" s="220" t="s">
        <v>330</v>
      </c>
      <c r="F261" s="221" t="s">
        <v>331</v>
      </c>
      <c r="G261" s="222" t="s">
        <v>160</v>
      </c>
      <c r="H261" s="223">
        <v>3.456</v>
      </c>
      <c r="I261" s="224"/>
      <c r="J261" s="225">
        <f>ROUND(I261*H261,2)</f>
        <v>0</v>
      </c>
      <c r="K261" s="226"/>
      <c r="L261" s="43"/>
      <c r="M261" s="227" t="s">
        <v>1</v>
      </c>
      <c r="N261" s="228" t="s">
        <v>41</v>
      </c>
      <c r="O261" s="90"/>
      <c r="P261" s="229">
        <f>O261*H261</f>
        <v>0</v>
      </c>
      <c r="Q261" s="229">
        <v>0.050889999999999998</v>
      </c>
      <c r="R261" s="229">
        <f>Q261*H261</f>
        <v>0.17587583999999998</v>
      </c>
      <c r="S261" s="229">
        <v>0</v>
      </c>
      <c r="T261" s="230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1" t="s">
        <v>139</v>
      </c>
      <c r="AT261" s="231" t="s">
        <v>135</v>
      </c>
      <c r="AU261" s="231" t="s">
        <v>85</v>
      </c>
      <c r="AY261" s="16" t="s">
        <v>133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6" t="s">
        <v>81</v>
      </c>
      <c r="BK261" s="232">
        <f>ROUND(I261*H261,2)</f>
        <v>0</v>
      </c>
      <c r="BL261" s="16" t="s">
        <v>139</v>
      </c>
      <c r="BM261" s="231" t="s">
        <v>332</v>
      </c>
    </row>
    <row r="262" s="2" customFormat="1">
      <c r="A262" s="37"/>
      <c r="B262" s="38"/>
      <c r="C262" s="39"/>
      <c r="D262" s="233" t="s">
        <v>141</v>
      </c>
      <c r="E262" s="39"/>
      <c r="F262" s="234" t="s">
        <v>333</v>
      </c>
      <c r="G262" s="39"/>
      <c r="H262" s="39"/>
      <c r="I262" s="235"/>
      <c r="J262" s="39"/>
      <c r="K262" s="39"/>
      <c r="L262" s="43"/>
      <c r="M262" s="236"/>
      <c r="N262" s="237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141</v>
      </c>
      <c r="AU262" s="16" t="s">
        <v>85</v>
      </c>
    </row>
    <row r="263" s="13" customFormat="1">
      <c r="A263" s="13"/>
      <c r="B263" s="238"/>
      <c r="C263" s="239"/>
      <c r="D263" s="233" t="s">
        <v>143</v>
      </c>
      <c r="E263" s="240" t="s">
        <v>1</v>
      </c>
      <c r="F263" s="241" t="s">
        <v>334</v>
      </c>
      <c r="G263" s="239"/>
      <c r="H263" s="242">
        <v>3.456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143</v>
      </c>
      <c r="AU263" s="248" t="s">
        <v>85</v>
      </c>
      <c r="AV263" s="13" t="s">
        <v>85</v>
      </c>
      <c r="AW263" s="13" t="s">
        <v>32</v>
      </c>
      <c r="AX263" s="13" t="s">
        <v>81</v>
      </c>
      <c r="AY263" s="248" t="s">
        <v>133</v>
      </c>
    </row>
    <row r="264" s="2" customFormat="1" ht="16.5" customHeight="1">
      <c r="A264" s="37"/>
      <c r="B264" s="38"/>
      <c r="C264" s="219" t="s">
        <v>335</v>
      </c>
      <c r="D264" s="219" t="s">
        <v>135</v>
      </c>
      <c r="E264" s="220" t="s">
        <v>336</v>
      </c>
      <c r="F264" s="221" t="s">
        <v>337</v>
      </c>
      <c r="G264" s="222" t="s">
        <v>326</v>
      </c>
      <c r="H264" s="223">
        <v>2</v>
      </c>
      <c r="I264" s="224"/>
      <c r="J264" s="225">
        <f>ROUND(I264*H264,2)</f>
        <v>0</v>
      </c>
      <c r="K264" s="226"/>
      <c r="L264" s="43"/>
      <c r="M264" s="227" t="s">
        <v>1</v>
      </c>
      <c r="N264" s="228" t="s">
        <v>41</v>
      </c>
      <c r="O264" s="90"/>
      <c r="P264" s="229">
        <f>O264*H264</f>
        <v>0</v>
      </c>
      <c r="Q264" s="229">
        <v>0.42080000000000001</v>
      </c>
      <c r="R264" s="229">
        <f>Q264*H264</f>
        <v>0.84160000000000001</v>
      </c>
      <c r="S264" s="229">
        <v>0</v>
      </c>
      <c r="T264" s="230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1" t="s">
        <v>139</v>
      </c>
      <c r="AT264" s="231" t="s">
        <v>135</v>
      </c>
      <c r="AU264" s="231" t="s">
        <v>85</v>
      </c>
      <c r="AY264" s="16" t="s">
        <v>133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6" t="s">
        <v>81</v>
      </c>
      <c r="BK264" s="232">
        <f>ROUND(I264*H264,2)</f>
        <v>0</v>
      </c>
      <c r="BL264" s="16" t="s">
        <v>139</v>
      </c>
      <c r="BM264" s="231" t="s">
        <v>338</v>
      </c>
    </row>
    <row r="265" s="2" customFormat="1">
      <c r="A265" s="37"/>
      <c r="B265" s="38"/>
      <c r="C265" s="39"/>
      <c r="D265" s="233" t="s">
        <v>141</v>
      </c>
      <c r="E265" s="39"/>
      <c r="F265" s="234" t="s">
        <v>339</v>
      </c>
      <c r="G265" s="39"/>
      <c r="H265" s="39"/>
      <c r="I265" s="235"/>
      <c r="J265" s="39"/>
      <c r="K265" s="39"/>
      <c r="L265" s="43"/>
      <c r="M265" s="236"/>
      <c r="N265" s="237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141</v>
      </c>
      <c r="AU265" s="16" t="s">
        <v>85</v>
      </c>
    </row>
    <row r="266" s="13" customFormat="1">
      <c r="A266" s="13"/>
      <c r="B266" s="238"/>
      <c r="C266" s="239"/>
      <c r="D266" s="233" t="s">
        <v>143</v>
      </c>
      <c r="E266" s="240" t="s">
        <v>1</v>
      </c>
      <c r="F266" s="241" t="s">
        <v>85</v>
      </c>
      <c r="G266" s="239"/>
      <c r="H266" s="242">
        <v>2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143</v>
      </c>
      <c r="AU266" s="248" t="s">
        <v>85</v>
      </c>
      <c r="AV266" s="13" t="s">
        <v>85</v>
      </c>
      <c r="AW266" s="13" t="s">
        <v>32</v>
      </c>
      <c r="AX266" s="13" t="s">
        <v>81</v>
      </c>
      <c r="AY266" s="248" t="s">
        <v>133</v>
      </c>
    </row>
    <row r="267" s="12" customFormat="1" ht="22.8" customHeight="1">
      <c r="A267" s="12"/>
      <c r="B267" s="203"/>
      <c r="C267" s="204"/>
      <c r="D267" s="205" t="s">
        <v>75</v>
      </c>
      <c r="E267" s="217" t="s">
        <v>192</v>
      </c>
      <c r="F267" s="217" t="s">
        <v>340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SUM(P268:P309)</f>
        <v>0</v>
      </c>
      <c r="Q267" s="211"/>
      <c r="R267" s="212">
        <f>SUM(R268:R309)</f>
        <v>156.52270199999998</v>
      </c>
      <c r="S267" s="211"/>
      <c r="T267" s="213">
        <f>SUM(T268:T309)</f>
        <v>14.885000000000002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81</v>
      </c>
      <c r="AT267" s="215" t="s">
        <v>75</v>
      </c>
      <c r="AU267" s="215" t="s">
        <v>81</v>
      </c>
      <c r="AY267" s="214" t="s">
        <v>133</v>
      </c>
      <c r="BK267" s="216">
        <f>SUM(BK268:BK309)</f>
        <v>0</v>
      </c>
    </row>
    <row r="268" s="2" customFormat="1" ht="33" customHeight="1">
      <c r="A268" s="37"/>
      <c r="B268" s="38"/>
      <c r="C268" s="219" t="s">
        <v>341</v>
      </c>
      <c r="D268" s="219" t="s">
        <v>135</v>
      </c>
      <c r="E268" s="220" t="s">
        <v>342</v>
      </c>
      <c r="F268" s="221" t="s">
        <v>343</v>
      </c>
      <c r="G268" s="222" t="s">
        <v>317</v>
      </c>
      <c r="H268" s="223">
        <v>281.14999999999998</v>
      </c>
      <c r="I268" s="224"/>
      <c r="J268" s="225">
        <f>ROUND(I268*H268,2)</f>
        <v>0</v>
      </c>
      <c r="K268" s="226"/>
      <c r="L268" s="43"/>
      <c r="M268" s="227" t="s">
        <v>1</v>
      </c>
      <c r="N268" s="228" t="s">
        <v>41</v>
      </c>
      <c r="O268" s="90"/>
      <c r="P268" s="229">
        <f>O268*H268</f>
        <v>0</v>
      </c>
      <c r="Q268" s="229">
        <v>0.080879999999999994</v>
      </c>
      <c r="R268" s="229">
        <f>Q268*H268</f>
        <v>22.739411999999998</v>
      </c>
      <c r="S268" s="229">
        <v>0</v>
      </c>
      <c r="T268" s="230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1" t="s">
        <v>139</v>
      </c>
      <c r="AT268" s="231" t="s">
        <v>135</v>
      </c>
      <c r="AU268" s="231" t="s">
        <v>85</v>
      </c>
      <c r="AY268" s="16" t="s">
        <v>133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6" t="s">
        <v>81</v>
      </c>
      <c r="BK268" s="232">
        <f>ROUND(I268*H268,2)</f>
        <v>0</v>
      </c>
      <c r="BL268" s="16" t="s">
        <v>139</v>
      </c>
      <c r="BM268" s="231" t="s">
        <v>344</v>
      </c>
    </row>
    <row r="269" s="2" customFormat="1">
      <c r="A269" s="37"/>
      <c r="B269" s="38"/>
      <c r="C269" s="39"/>
      <c r="D269" s="233" t="s">
        <v>141</v>
      </c>
      <c r="E269" s="39"/>
      <c r="F269" s="234" t="s">
        <v>345</v>
      </c>
      <c r="G269" s="39"/>
      <c r="H269" s="39"/>
      <c r="I269" s="235"/>
      <c r="J269" s="39"/>
      <c r="K269" s="39"/>
      <c r="L269" s="43"/>
      <c r="M269" s="236"/>
      <c r="N269" s="237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141</v>
      </c>
      <c r="AU269" s="16" t="s">
        <v>85</v>
      </c>
    </row>
    <row r="270" s="13" customFormat="1">
      <c r="A270" s="13"/>
      <c r="B270" s="238"/>
      <c r="C270" s="239"/>
      <c r="D270" s="233" t="s">
        <v>143</v>
      </c>
      <c r="E270" s="240" t="s">
        <v>1</v>
      </c>
      <c r="F270" s="241" t="s">
        <v>346</v>
      </c>
      <c r="G270" s="239"/>
      <c r="H270" s="242">
        <v>115.45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143</v>
      </c>
      <c r="AU270" s="248" t="s">
        <v>85</v>
      </c>
      <c r="AV270" s="13" t="s">
        <v>85</v>
      </c>
      <c r="AW270" s="13" t="s">
        <v>32</v>
      </c>
      <c r="AX270" s="13" t="s">
        <v>76</v>
      </c>
      <c r="AY270" s="248" t="s">
        <v>133</v>
      </c>
    </row>
    <row r="271" s="13" customFormat="1">
      <c r="A271" s="13"/>
      <c r="B271" s="238"/>
      <c r="C271" s="239"/>
      <c r="D271" s="233" t="s">
        <v>143</v>
      </c>
      <c r="E271" s="240" t="s">
        <v>1</v>
      </c>
      <c r="F271" s="241" t="s">
        <v>347</v>
      </c>
      <c r="G271" s="239"/>
      <c r="H271" s="242">
        <v>165.69999999999999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143</v>
      </c>
      <c r="AU271" s="248" t="s">
        <v>85</v>
      </c>
      <c r="AV271" s="13" t="s">
        <v>85</v>
      </c>
      <c r="AW271" s="13" t="s">
        <v>32</v>
      </c>
      <c r="AX271" s="13" t="s">
        <v>76</v>
      </c>
      <c r="AY271" s="248" t="s">
        <v>133</v>
      </c>
    </row>
    <row r="272" s="14" customFormat="1">
      <c r="A272" s="14"/>
      <c r="B272" s="249"/>
      <c r="C272" s="250"/>
      <c r="D272" s="233" t="s">
        <v>143</v>
      </c>
      <c r="E272" s="251" t="s">
        <v>1</v>
      </c>
      <c r="F272" s="252" t="s">
        <v>146</v>
      </c>
      <c r="G272" s="250"/>
      <c r="H272" s="253">
        <v>281.14999999999998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143</v>
      </c>
      <c r="AU272" s="259" t="s">
        <v>85</v>
      </c>
      <c r="AV272" s="14" t="s">
        <v>139</v>
      </c>
      <c r="AW272" s="14" t="s">
        <v>32</v>
      </c>
      <c r="AX272" s="14" t="s">
        <v>81</v>
      </c>
      <c r="AY272" s="259" t="s">
        <v>133</v>
      </c>
    </row>
    <row r="273" s="2" customFormat="1" ht="16.5" customHeight="1">
      <c r="A273" s="37"/>
      <c r="B273" s="38"/>
      <c r="C273" s="260" t="s">
        <v>348</v>
      </c>
      <c r="D273" s="260" t="s">
        <v>200</v>
      </c>
      <c r="E273" s="261" t="s">
        <v>349</v>
      </c>
      <c r="F273" s="262" t="s">
        <v>350</v>
      </c>
      <c r="G273" s="263" t="s">
        <v>351</v>
      </c>
      <c r="H273" s="264">
        <v>562.29999999999995</v>
      </c>
      <c r="I273" s="265"/>
      <c r="J273" s="266">
        <f>ROUND(I273*H273,2)</f>
        <v>0</v>
      </c>
      <c r="K273" s="267"/>
      <c r="L273" s="268"/>
      <c r="M273" s="269" t="s">
        <v>1</v>
      </c>
      <c r="N273" s="270" t="s">
        <v>41</v>
      </c>
      <c r="O273" s="90"/>
      <c r="P273" s="229">
        <f>O273*H273</f>
        <v>0</v>
      </c>
      <c r="Q273" s="229">
        <v>0.045999999999999999</v>
      </c>
      <c r="R273" s="229">
        <f>Q273*H273</f>
        <v>25.865799999999997</v>
      </c>
      <c r="S273" s="229">
        <v>0</v>
      </c>
      <c r="T273" s="230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1" t="s">
        <v>185</v>
      </c>
      <c r="AT273" s="231" t="s">
        <v>200</v>
      </c>
      <c r="AU273" s="231" t="s">
        <v>85</v>
      </c>
      <c r="AY273" s="16" t="s">
        <v>133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6" t="s">
        <v>81</v>
      </c>
      <c r="BK273" s="232">
        <f>ROUND(I273*H273,2)</f>
        <v>0</v>
      </c>
      <c r="BL273" s="16" t="s">
        <v>139</v>
      </c>
      <c r="BM273" s="231" t="s">
        <v>352</v>
      </c>
    </row>
    <row r="274" s="2" customFormat="1">
      <c r="A274" s="37"/>
      <c r="B274" s="38"/>
      <c r="C274" s="39"/>
      <c r="D274" s="233" t="s">
        <v>141</v>
      </c>
      <c r="E274" s="39"/>
      <c r="F274" s="234" t="s">
        <v>350</v>
      </c>
      <c r="G274" s="39"/>
      <c r="H274" s="39"/>
      <c r="I274" s="235"/>
      <c r="J274" s="39"/>
      <c r="K274" s="39"/>
      <c r="L274" s="43"/>
      <c r="M274" s="236"/>
      <c r="N274" s="237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141</v>
      </c>
      <c r="AU274" s="16" t="s">
        <v>85</v>
      </c>
    </row>
    <row r="275" s="13" customFormat="1">
      <c r="A275" s="13"/>
      <c r="B275" s="238"/>
      <c r="C275" s="239"/>
      <c r="D275" s="233" t="s">
        <v>143</v>
      </c>
      <c r="E275" s="240" t="s">
        <v>1</v>
      </c>
      <c r="F275" s="241" t="s">
        <v>353</v>
      </c>
      <c r="G275" s="239"/>
      <c r="H275" s="242">
        <v>562.29999999999995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143</v>
      </c>
      <c r="AU275" s="248" t="s">
        <v>85</v>
      </c>
      <c r="AV275" s="13" t="s">
        <v>85</v>
      </c>
      <c r="AW275" s="13" t="s">
        <v>32</v>
      </c>
      <c r="AX275" s="13" t="s">
        <v>81</v>
      </c>
      <c r="AY275" s="248" t="s">
        <v>133</v>
      </c>
    </row>
    <row r="276" s="2" customFormat="1" ht="33" customHeight="1">
      <c r="A276" s="37"/>
      <c r="B276" s="38"/>
      <c r="C276" s="219" t="s">
        <v>354</v>
      </c>
      <c r="D276" s="219" t="s">
        <v>135</v>
      </c>
      <c r="E276" s="220" t="s">
        <v>355</v>
      </c>
      <c r="F276" s="221" t="s">
        <v>356</v>
      </c>
      <c r="G276" s="222" t="s">
        <v>317</v>
      </c>
      <c r="H276" s="223">
        <v>265.39999999999998</v>
      </c>
      <c r="I276" s="224"/>
      <c r="J276" s="225">
        <f>ROUND(I276*H276,2)</f>
        <v>0</v>
      </c>
      <c r="K276" s="226"/>
      <c r="L276" s="43"/>
      <c r="M276" s="227" t="s">
        <v>1</v>
      </c>
      <c r="N276" s="228" t="s">
        <v>41</v>
      </c>
      <c r="O276" s="90"/>
      <c r="P276" s="229">
        <f>O276*H276</f>
        <v>0</v>
      </c>
      <c r="Q276" s="229">
        <v>0.15540000000000001</v>
      </c>
      <c r="R276" s="229">
        <f>Q276*H276</f>
        <v>41.243159999999996</v>
      </c>
      <c r="S276" s="229">
        <v>0</v>
      </c>
      <c r="T276" s="230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1" t="s">
        <v>139</v>
      </c>
      <c r="AT276" s="231" t="s">
        <v>135</v>
      </c>
      <c r="AU276" s="231" t="s">
        <v>85</v>
      </c>
      <c r="AY276" s="16" t="s">
        <v>133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6" t="s">
        <v>81</v>
      </c>
      <c r="BK276" s="232">
        <f>ROUND(I276*H276,2)</f>
        <v>0</v>
      </c>
      <c r="BL276" s="16" t="s">
        <v>139</v>
      </c>
      <c r="BM276" s="231" t="s">
        <v>357</v>
      </c>
    </row>
    <row r="277" s="2" customFormat="1">
      <c r="A277" s="37"/>
      <c r="B277" s="38"/>
      <c r="C277" s="39"/>
      <c r="D277" s="233" t="s">
        <v>141</v>
      </c>
      <c r="E277" s="39"/>
      <c r="F277" s="234" t="s">
        <v>358</v>
      </c>
      <c r="G277" s="39"/>
      <c r="H277" s="39"/>
      <c r="I277" s="235"/>
      <c r="J277" s="39"/>
      <c r="K277" s="39"/>
      <c r="L277" s="43"/>
      <c r="M277" s="236"/>
      <c r="N277" s="237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141</v>
      </c>
      <c r="AU277" s="16" t="s">
        <v>85</v>
      </c>
    </row>
    <row r="278" s="2" customFormat="1" ht="24.15" customHeight="1">
      <c r="A278" s="37"/>
      <c r="B278" s="38"/>
      <c r="C278" s="260" t="s">
        <v>359</v>
      </c>
      <c r="D278" s="260" t="s">
        <v>200</v>
      </c>
      <c r="E278" s="261" t="s">
        <v>360</v>
      </c>
      <c r="F278" s="262" t="s">
        <v>361</v>
      </c>
      <c r="G278" s="263" t="s">
        <v>317</v>
      </c>
      <c r="H278" s="264">
        <v>24.199999999999999</v>
      </c>
      <c r="I278" s="265"/>
      <c r="J278" s="266">
        <f>ROUND(I278*H278,2)</f>
        <v>0</v>
      </c>
      <c r="K278" s="267"/>
      <c r="L278" s="268"/>
      <c r="M278" s="269" t="s">
        <v>1</v>
      </c>
      <c r="N278" s="270" t="s">
        <v>41</v>
      </c>
      <c r="O278" s="90"/>
      <c r="P278" s="229">
        <f>O278*H278</f>
        <v>0</v>
      </c>
      <c r="Q278" s="229">
        <v>0.048300000000000003</v>
      </c>
      <c r="R278" s="229">
        <f>Q278*H278</f>
        <v>1.16886</v>
      </c>
      <c r="S278" s="229">
        <v>0</v>
      </c>
      <c r="T278" s="230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1" t="s">
        <v>185</v>
      </c>
      <c r="AT278" s="231" t="s">
        <v>200</v>
      </c>
      <c r="AU278" s="231" t="s">
        <v>85</v>
      </c>
      <c r="AY278" s="16" t="s">
        <v>133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6" t="s">
        <v>81</v>
      </c>
      <c r="BK278" s="232">
        <f>ROUND(I278*H278,2)</f>
        <v>0</v>
      </c>
      <c r="BL278" s="16" t="s">
        <v>139</v>
      </c>
      <c r="BM278" s="231" t="s">
        <v>362</v>
      </c>
    </row>
    <row r="279" s="2" customFormat="1">
      <c r="A279" s="37"/>
      <c r="B279" s="38"/>
      <c r="C279" s="39"/>
      <c r="D279" s="233" t="s">
        <v>141</v>
      </c>
      <c r="E279" s="39"/>
      <c r="F279" s="234" t="s">
        <v>361</v>
      </c>
      <c r="G279" s="39"/>
      <c r="H279" s="39"/>
      <c r="I279" s="235"/>
      <c r="J279" s="39"/>
      <c r="K279" s="39"/>
      <c r="L279" s="43"/>
      <c r="M279" s="236"/>
      <c r="N279" s="237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141</v>
      </c>
      <c r="AU279" s="16" t="s">
        <v>85</v>
      </c>
    </row>
    <row r="280" s="13" customFormat="1">
      <c r="A280" s="13"/>
      <c r="B280" s="238"/>
      <c r="C280" s="239"/>
      <c r="D280" s="233" t="s">
        <v>143</v>
      </c>
      <c r="E280" s="240" t="s">
        <v>1</v>
      </c>
      <c r="F280" s="241" t="s">
        <v>363</v>
      </c>
      <c r="G280" s="239"/>
      <c r="H280" s="242">
        <v>24.199999999999999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143</v>
      </c>
      <c r="AU280" s="248" t="s">
        <v>85</v>
      </c>
      <c r="AV280" s="13" t="s">
        <v>85</v>
      </c>
      <c r="AW280" s="13" t="s">
        <v>32</v>
      </c>
      <c r="AX280" s="13" t="s">
        <v>81</v>
      </c>
      <c r="AY280" s="248" t="s">
        <v>133</v>
      </c>
    </row>
    <row r="281" s="2" customFormat="1" ht="24.15" customHeight="1">
      <c r="A281" s="37"/>
      <c r="B281" s="38"/>
      <c r="C281" s="260" t="s">
        <v>364</v>
      </c>
      <c r="D281" s="260" t="s">
        <v>200</v>
      </c>
      <c r="E281" s="261" t="s">
        <v>365</v>
      </c>
      <c r="F281" s="262" t="s">
        <v>366</v>
      </c>
      <c r="G281" s="263" t="s">
        <v>317</v>
      </c>
      <c r="H281" s="264">
        <v>11</v>
      </c>
      <c r="I281" s="265"/>
      <c r="J281" s="266">
        <f>ROUND(I281*H281,2)</f>
        <v>0</v>
      </c>
      <c r="K281" s="267"/>
      <c r="L281" s="268"/>
      <c r="M281" s="269" t="s">
        <v>1</v>
      </c>
      <c r="N281" s="270" t="s">
        <v>41</v>
      </c>
      <c r="O281" s="90"/>
      <c r="P281" s="229">
        <f>O281*H281</f>
        <v>0</v>
      </c>
      <c r="Q281" s="229">
        <v>0.065670000000000006</v>
      </c>
      <c r="R281" s="229">
        <f>Q281*H281</f>
        <v>0.72237000000000007</v>
      </c>
      <c r="S281" s="229">
        <v>0</v>
      </c>
      <c r="T281" s="230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1" t="s">
        <v>185</v>
      </c>
      <c r="AT281" s="231" t="s">
        <v>200</v>
      </c>
      <c r="AU281" s="231" t="s">
        <v>85</v>
      </c>
      <c r="AY281" s="16" t="s">
        <v>133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6" t="s">
        <v>81</v>
      </c>
      <c r="BK281" s="232">
        <f>ROUND(I281*H281,2)</f>
        <v>0</v>
      </c>
      <c r="BL281" s="16" t="s">
        <v>139</v>
      </c>
      <c r="BM281" s="231" t="s">
        <v>367</v>
      </c>
    </row>
    <row r="282" s="2" customFormat="1">
      <c r="A282" s="37"/>
      <c r="B282" s="38"/>
      <c r="C282" s="39"/>
      <c r="D282" s="233" t="s">
        <v>141</v>
      </c>
      <c r="E282" s="39"/>
      <c r="F282" s="234" t="s">
        <v>366</v>
      </c>
      <c r="G282" s="39"/>
      <c r="H282" s="39"/>
      <c r="I282" s="235"/>
      <c r="J282" s="39"/>
      <c r="K282" s="39"/>
      <c r="L282" s="43"/>
      <c r="M282" s="236"/>
      <c r="N282" s="237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141</v>
      </c>
      <c r="AU282" s="16" t="s">
        <v>85</v>
      </c>
    </row>
    <row r="283" s="13" customFormat="1">
      <c r="A283" s="13"/>
      <c r="B283" s="238"/>
      <c r="C283" s="239"/>
      <c r="D283" s="233" t="s">
        <v>143</v>
      </c>
      <c r="E283" s="240" t="s">
        <v>1</v>
      </c>
      <c r="F283" s="241" t="s">
        <v>368</v>
      </c>
      <c r="G283" s="239"/>
      <c r="H283" s="242">
        <v>6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143</v>
      </c>
      <c r="AU283" s="248" t="s">
        <v>85</v>
      </c>
      <c r="AV283" s="13" t="s">
        <v>85</v>
      </c>
      <c r="AW283" s="13" t="s">
        <v>32</v>
      </c>
      <c r="AX283" s="13" t="s">
        <v>76</v>
      </c>
      <c r="AY283" s="248" t="s">
        <v>133</v>
      </c>
    </row>
    <row r="284" s="13" customFormat="1">
      <c r="A284" s="13"/>
      <c r="B284" s="238"/>
      <c r="C284" s="239"/>
      <c r="D284" s="233" t="s">
        <v>143</v>
      </c>
      <c r="E284" s="240" t="s">
        <v>1</v>
      </c>
      <c r="F284" s="241" t="s">
        <v>369</v>
      </c>
      <c r="G284" s="239"/>
      <c r="H284" s="242">
        <v>5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143</v>
      </c>
      <c r="AU284" s="248" t="s">
        <v>85</v>
      </c>
      <c r="AV284" s="13" t="s">
        <v>85</v>
      </c>
      <c r="AW284" s="13" t="s">
        <v>32</v>
      </c>
      <c r="AX284" s="13" t="s">
        <v>76</v>
      </c>
      <c r="AY284" s="248" t="s">
        <v>133</v>
      </c>
    </row>
    <row r="285" s="14" customFormat="1">
      <c r="A285" s="14"/>
      <c r="B285" s="249"/>
      <c r="C285" s="250"/>
      <c r="D285" s="233" t="s">
        <v>143</v>
      </c>
      <c r="E285" s="251" t="s">
        <v>1</v>
      </c>
      <c r="F285" s="252" t="s">
        <v>146</v>
      </c>
      <c r="G285" s="250"/>
      <c r="H285" s="253">
        <v>11</v>
      </c>
      <c r="I285" s="254"/>
      <c r="J285" s="250"/>
      <c r="K285" s="250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143</v>
      </c>
      <c r="AU285" s="259" t="s">
        <v>85</v>
      </c>
      <c r="AV285" s="14" t="s">
        <v>139</v>
      </c>
      <c r="AW285" s="14" t="s">
        <v>32</v>
      </c>
      <c r="AX285" s="14" t="s">
        <v>81</v>
      </c>
      <c r="AY285" s="259" t="s">
        <v>133</v>
      </c>
    </row>
    <row r="286" s="2" customFormat="1" ht="16.5" customHeight="1">
      <c r="A286" s="37"/>
      <c r="B286" s="38"/>
      <c r="C286" s="260" t="s">
        <v>370</v>
      </c>
      <c r="D286" s="260" t="s">
        <v>200</v>
      </c>
      <c r="E286" s="261" t="s">
        <v>371</v>
      </c>
      <c r="F286" s="262" t="s">
        <v>372</v>
      </c>
      <c r="G286" s="263" t="s">
        <v>317</v>
      </c>
      <c r="H286" s="264">
        <v>230.19999999999999</v>
      </c>
      <c r="I286" s="265"/>
      <c r="J286" s="266">
        <f>ROUND(I286*H286,2)</f>
        <v>0</v>
      </c>
      <c r="K286" s="267"/>
      <c r="L286" s="268"/>
      <c r="M286" s="269" t="s">
        <v>1</v>
      </c>
      <c r="N286" s="270" t="s">
        <v>41</v>
      </c>
      <c r="O286" s="90"/>
      <c r="P286" s="229">
        <f>O286*H286</f>
        <v>0</v>
      </c>
      <c r="Q286" s="229">
        <v>0.080000000000000002</v>
      </c>
      <c r="R286" s="229">
        <f>Q286*H286</f>
        <v>18.416</v>
      </c>
      <c r="S286" s="229">
        <v>0</v>
      </c>
      <c r="T286" s="230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1" t="s">
        <v>185</v>
      </c>
      <c r="AT286" s="231" t="s">
        <v>200</v>
      </c>
      <c r="AU286" s="231" t="s">
        <v>85</v>
      </c>
      <c r="AY286" s="16" t="s">
        <v>133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6" t="s">
        <v>81</v>
      </c>
      <c r="BK286" s="232">
        <f>ROUND(I286*H286,2)</f>
        <v>0</v>
      </c>
      <c r="BL286" s="16" t="s">
        <v>139</v>
      </c>
      <c r="BM286" s="231" t="s">
        <v>373</v>
      </c>
    </row>
    <row r="287" s="2" customFormat="1">
      <c r="A287" s="37"/>
      <c r="B287" s="38"/>
      <c r="C287" s="39"/>
      <c r="D287" s="233" t="s">
        <v>141</v>
      </c>
      <c r="E287" s="39"/>
      <c r="F287" s="234" t="s">
        <v>372</v>
      </c>
      <c r="G287" s="39"/>
      <c r="H287" s="39"/>
      <c r="I287" s="235"/>
      <c r="J287" s="39"/>
      <c r="K287" s="39"/>
      <c r="L287" s="43"/>
      <c r="M287" s="236"/>
      <c r="N287" s="237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141</v>
      </c>
      <c r="AU287" s="16" t="s">
        <v>85</v>
      </c>
    </row>
    <row r="288" s="13" customFormat="1">
      <c r="A288" s="13"/>
      <c r="B288" s="238"/>
      <c r="C288" s="239"/>
      <c r="D288" s="233" t="s">
        <v>143</v>
      </c>
      <c r="E288" s="240" t="s">
        <v>1</v>
      </c>
      <c r="F288" s="241" t="s">
        <v>374</v>
      </c>
      <c r="G288" s="239"/>
      <c r="H288" s="242">
        <v>59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8" t="s">
        <v>143</v>
      </c>
      <c r="AU288" s="248" t="s">
        <v>85</v>
      </c>
      <c r="AV288" s="13" t="s">
        <v>85</v>
      </c>
      <c r="AW288" s="13" t="s">
        <v>32</v>
      </c>
      <c r="AX288" s="13" t="s">
        <v>76</v>
      </c>
      <c r="AY288" s="248" t="s">
        <v>133</v>
      </c>
    </row>
    <row r="289" s="13" customFormat="1">
      <c r="A289" s="13"/>
      <c r="B289" s="238"/>
      <c r="C289" s="239"/>
      <c r="D289" s="233" t="s">
        <v>143</v>
      </c>
      <c r="E289" s="240" t="s">
        <v>1</v>
      </c>
      <c r="F289" s="241" t="s">
        <v>375</v>
      </c>
      <c r="G289" s="239"/>
      <c r="H289" s="242">
        <v>171.19999999999999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8" t="s">
        <v>143</v>
      </c>
      <c r="AU289" s="248" t="s">
        <v>85</v>
      </c>
      <c r="AV289" s="13" t="s">
        <v>85</v>
      </c>
      <c r="AW289" s="13" t="s">
        <v>32</v>
      </c>
      <c r="AX289" s="13" t="s">
        <v>76</v>
      </c>
      <c r="AY289" s="248" t="s">
        <v>133</v>
      </c>
    </row>
    <row r="290" s="14" customFormat="1">
      <c r="A290" s="14"/>
      <c r="B290" s="249"/>
      <c r="C290" s="250"/>
      <c r="D290" s="233" t="s">
        <v>143</v>
      </c>
      <c r="E290" s="251" t="s">
        <v>1</v>
      </c>
      <c r="F290" s="252" t="s">
        <v>146</v>
      </c>
      <c r="G290" s="250"/>
      <c r="H290" s="253">
        <v>230.19999999999999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9" t="s">
        <v>143</v>
      </c>
      <c r="AU290" s="259" t="s">
        <v>85</v>
      </c>
      <c r="AV290" s="14" t="s">
        <v>139</v>
      </c>
      <c r="AW290" s="14" t="s">
        <v>32</v>
      </c>
      <c r="AX290" s="14" t="s">
        <v>81</v>
      </c>
      <c r="AY290" s="259" t="s">
        <v>133</v>
      </c>
    </row>
    <row r="291" s="2" customFormat="1" ht="33" customHeight="1">
      <c r="A291" s="37"/>
      <c r="B291" s="38"/>
      <c r="C291" s="219" t="s">
        <v>376</v>
      </c>
      <c r="D291" s="219" t="s">
        <v>135</v>
      </c>
      <c r="E291" s="220" t="s">
        <v>377</v>
      </c>
      <c r="F291" s="221" t="s">
        <v>378</v>
      </c>
      <c r="G291" s="222" t="s">
        <v>317</v>
      </c>
      <c r="H291" s="223">
        <v>264.19999999999999</v>
      </c>
      <c r="I291" s="224"/>
      <c r="J291" s="225">
        <f>ROUND(I291*H291,2)</f>
        <v>0</v>
      </c>
      <c r="K291" s="226"/>
      <c r="L291" s="43"/>
      <c r="M291" s="227" t="s">
        <v>1</v>
      </c>
      <c r="N291" s="228" t="s">
        <v>41</v>
      </c>
      <c r="O291" s="90"/>
      <c r="P291" s="229">
        <f>O291*H291</f>
        <v>0</v>
      </c>
      <c r="Q291" s="229">
        <v>0.1295</v>
      </c>
      <c r="R291" s="229">
        <f>Q291*H291</f>
        <v>34.213900000000002</v>
      </c>
      <c r="S291" s="229">
        <v>0</v>
      </c>
      <c r="T291" s="23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1" t="s">
        <v>139</v>
      </c>
      <c r="AT291" s="231" t="s">
        <v>135</v>
      </c>
      <c r="AU291" s="231" t="s">
        <v>85</v>
      </c>
      <c r="AY291" s="16" t="s">
        <v>133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6" t="s">
        <v>81</v>
      </c>
      <c r="BK291" s="232">
        <f>ROUND(I291*H291,2)</f>
        <v>0</v>
      </c>
      <c r="BL291" s="16" t="s">
        <v>139</v>
      </c>
      <c r="BM291" s="231" t="s">
        <v>379</v>
      </c>
    </row>
    <row r="292" s="2" customFormat="1">
      <c r="A292" s="37"/>
      <c r="B292" s="38"/>
      <c r="C292" s="39"/>
      <c r="D292" s="233" t="s">
        <v>141</v>
      </c>
      <c r="E292" s="39"/>
      <c r="F292" s="234" t="s">
        <v>380</v>
      </c>
      <c r="G292" s="39"/>
      <c r="H292" s="39"/>
      <c r="I292" s="235"/>
      <c r="J292" s="39"/>
      <c r="K292" s="39"/>
      <c r="L292" s="43"/>
      <c r="M292" s="236"/>
      <c r="N292" s="237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141</v>
      </c>
      <c r="AU292" s="16" t="s">
        <v>85</v>
      </c>
    </row>
    <row r="293" s="2" customFormat="1" ht="16.5" customHeight="1">
      <c r="A293" s="37"/>
      <c r="B293" s="38"/>
      <c r="C293" s="260" t="s">
        <v>381</v>
      </c>
      <c r="D293" s="260" t="s">
        <v>200</v>
      </c>
      <c r="E293" s="261" t="s">
        <v>382</v>
      </c>
      <c r="F293" s="262" t="s">
        <v>383</v>
      </c>
      <c r="G293" s="263" t="s">
        <v>317</v>
      </c>
      <c r="H293" s="264">
        <v>264.19999999999999</v>
      </c>
      <c r="I293" s="265"/>
      <c r="J293" s="266">
        <f>ROUND(I293*H293,2)</f>
        <v>0</v>
      </c>
      <c r="K293" s="267"/>
      <c r="L293" s="268"/>
      <c r="M293" s="269" t="s">
        <v>1</v>
      </c>
      <c r="N293" s="270" t="s">
        <v>41</v>
      </c>
      <c r="O293" s="90"/>
      <c r="P293" s="229">
        <f>O293*H293</f>
        <v>0</v>
      </c>
      <c r="Q293" s="229">
        <v>0.045999999999999999</v>
      </c>
      <c r="R293" s="229">
        <f>Q293*H293</f>
        <v>12.1532</v>
      </c>
      <c r="S293" s="229">
        <v>0</v>
      </c>
      <c r="T293" s="230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1" t="s">
        <v>185</v>
      </c>
      <c r="AT293" s="231" t="s">
        <v>200</v>
      </c>
      <c r="AU293" s="231" t="s">
        <v>85</v>
      </c>
      <c r="AY293" s="16" t="s">
        <v>133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6" t="s">
        <v>81</v>
      </c>
      <c r="BK293" s="232">
        <f>ROUND(I293*H293,2)</f>
        <v>0</v>
      </c>
      <c r="BL293" s="16" t="s">
        <v>139</v>
      </c>
      <c r="BM293" s="231" t="s">
        <v>384</v>
      </c>
    </row>
    <row r="294" s="2" customFormat="1">
      <c r="A294" s="37"/>
      <c r="B294" s="38"/>
      <c r="C294" s="39"/>
      <c r="D294" s="233" t="s">
        <v>141</v>
      </c>
      <c r="E294" s="39"/>
      <c r="F294" s="234" t="s">
        <v>383</v>
      </c>
      <c r="G294" s="39"/>
      <c r="H294" s="39"/>
      <c r="I294" s="235"/>
      <c r="J294" s="39"/>
      <c r="K294" s="39"/>
      <c r="L294" s="43"/>
      <c r="M294" s="236"/>
      <c r="N294" s="237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141</v>
      </c>
      <c r="AU294" s="16" t="s">
        <v>85</v>
      </c>
    </row>
    <row r="295" s="13" customFormat="1">
      <c r="A295" s="13"/>
      <c r="B295" s="238"/>
      <c r="C295" s="239"/>
      <c r="D295" s="233" t="s">
        <v>143</v>
      </c>
      <c r="E295" s="240" t="s">
        <v>1</v>
      </c>
      <c r="F295" s="241" t="s">
        <v>385</v>
      </c>
      <c r="G295" s="239"/>
      <c r="H295" s="242">
        <v>74.900000000000006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8" t="s">
        <v>143</v>
      </c>
      <c r="AU295" s="248" t="s">
        <v>85</v>
      </c>
      <c r="AV295" s="13" t="s">
        <v>85</v>
      </c>
      <c r="AW295" s="13" t="s">
        <v>32</v>
      </c>
      <c r="AX295" s="13" t="s">
        <v>76</v>
      </c>
      <c r="AY295" s="248" t="s">
        <v>133</v>
      </c>
    </row>
    <row r="296" s="13" customFormat="1">
      <c r="A296" s="13"/>
      <c r="B296" s="238"/>
      <c r="C296" s="239"/>
      <c r="D296" s="233" t="s">
        <v>143</v>
      </c>
      <c r="E296" s="240" t="s">
        <v>1</v>
      </c>
      <c r="F296" s="241" t="s">
        <v>386</v>
      </c>
      <c r="G296" s="239"/>
      <c r="H296" s="242">
        <v>189.30000000000001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8" t="s">
        <v>143</v>
      </c>
      <c r="AU296" s="248" t="s">
        <v>85</v>
      </c>
      <c r="AV296" s="13" t="s">
        <v>85</v>
      </c>
      <c r="AW296" s="13" t="s">
        <v>32</v>
      </c>
      <c r="AX296" s="13" t="s">
        <v>76</v>
      </c>
      <c r="AY296" s="248" t="s">
        <v>133</v>
      </c>
    </row>
    <row r="297" s="14" customFormat="1">
      <c r="A297" s="14"/>
      <c r="B297" s="249"/>
      <c r="C297" s="250"/>
      <c r="D297" s="233" t="s">
        <v>143</v>
      </c>
      <c r="E297" s="251" t="s">
        <v>1</v>
      </c>
      <c r="F297" s="252" t="s">
        <v>146</v>
      </c>
      <c r="G297" s="250"/>
      <c r="H297" s="253">
        <v>264.19999999999999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9" t="s">
        <v>143</v>
      </c>
      <c r="AU297" s="259" t="s">
        <v>85</v>
      </c>
      <c r="AV297" s="14" t="s">
        <v>139</v>
      </c>
      <c r="AW297" s="14" t="s">
        <v>32</v>
      </c>
      <c r="AX297" s="14" t="s">
        <v>81</v>
      </c>
      <c r="AY297" s="259" t="s">
        <v>133</v>
      </c>
    </row>
    <row r="298" s="2" customFormat="1" ht="21.75" customHeight="1">
      <c r="A298" s="37"/>
      <c r="B298" s="38"/>
      <c r="C298" s="219" t="s">
        <v>387</v>
      </c>
      <c r="D298" s="219" t="s">
        <v>135</v>
      </c>
      <c r="E298" s="220" t="s">
        <v>388</v>
      </c>
      <c r="F298" s="221" t="s">
        <v>389</v>
      </c>
      <c r="G298" s="222" t="s">
        <v>317</v>
      </c>
      <c r="H298" s="223">
        <v>302.39999999999998</v>
      </c>
      <c r="I298" s="224"/>
      <c r="J298" s="225">
        <f>ROUND(I298*H298,2)</f>
        <v>0</v>
      </c>
      <c r="K298" s="226"/>
      <c r="L298" s="43"/>
      <c r="M298" s="227" t="s">
        <v>1</v>
      </c>
      <c r="N298" s="228" t="s">
        <v>41</v>
      </c>
      <c r="O298" s="90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1" t="s">
        <v>139</v>
      </c>
      <c r="AT298" s="231" t="s">
        <v>135</v>
      </c>
      <c r="AU298" s="231" t="s">
        <v>85</v>
      </c>
      <c r="AY298" s="16" t="s">
        <v>133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6" t="s">
        <v>81</v>
      </c>
      <c r="BK298" s="232">
        <f>ROUND(I298*H298,2)</f>
        <v>0</v>
      </c>
      <c r="BL298" s="16" t="s">
        <v>139</v>
      </c>
      <c r="BM298" s="231" t="s">
        <v>390</v>
      </c>
    </row>
    <row r="299" s="2" customFormat="1">
      <c r="A299" s="37"/>
      <c r="B299" s="38"/>
      <c r="C299" s="39"/>
      <c r="D299" s="233" t="s">
        <v>141</v>
      </c>
      <c r="E299" s="39"/>
      <c r="F299" s="234" t="s">
        <v>391</v>
      </c>
      <c r="G299" s="39"/>
      <c r="H299" s="39"/>
      <c r="I299" s="235"/>
      <c r="J299" s="39"/>
      <c r="K299" s="39"/>
      <c r="L299" s="43"/>
      <c r="M299" s="236"/>
      <c r="N299" s="237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141</v>
      </c>
      <c r="AU299" s="16" t="s">
        <v>85</v>
      </c>
    </row>
    <row r="300" s="13" customFormat="1">
      <c r="A300" s="13"/>
      <c r="B300" s="238"/>
      <c r="C300" s="239"/>
      <c r="D300" s="233" t="s">
        <v>143</v>
      </c>
      <c r="E300" s="240" t="s">
        <v>1</v>
      </c>
      <c r="F300" s="241" t="s">
        <v>320</v>
      </c>
      <c r="G300" s="239"/>
      <c r="H300" s="242">
        <v>125.2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143</v>
      </c>
      <c r="AU300" s="248" t="s">
        <v>85</v>
      </c>
      <c r="AV300" s="13" t="s">
        <v>85</v>
      </c>
      <c r="AW300" s="13" t="s">
        <v>32</v>
      </c>
      <c r="AX300" s="13" t="s">
        <v>76</v>
      </c>
      <c r="AY300" s="248" t="s">
        <v>133</v>
      </c>
    </row>
    <row r="301" s="13" customFormat="1">
      <c r="A301" s="13"/>
      <c r="B301" s="238"/>
      <c r="C301" s="239"/>
      <c r="D301" s="233" t="s">
        <v>143</v>
      </c>
      <c r="E301" s="240" t="s">
        <v>1</v>
      </c>
      <c r="F301" s="241" t="s">
        <v>321</v>
      </c>
      <c r="G301" s="239"/>
      <c r="H301" s="242">
        <v>177.19999999999999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8" t="s">
        <v>143</v>
      </c>
      <c r="AU301" s="248" t="s">
        <v>85</v>
      </c>
      <c r="AV301" s="13" t="s">
        <v>85</v>
      </c>
      <c r="AW301" s="13" t="s">
        <v>32</v>
      </c>
      <c r="AX301" s="13" t="s">
        <v>76</v>
      </c>
      <c r="AY301" s="248" t="s">
        <v>133</v>
      </c>
    </row>
    <row r="302" s="14" customFormat="1">
      <c r="A302" s="14"/>
      <c r="B302" s="249"/>
      <c r="C302" s="250"/>
      <c r="D302" s="233" t="s">
        <v>143</v>
      </c>
      <c r="E302" s="251" t="s">
        <v>1</v>
      </c>
      <c r="F302" s="252" t="s">
        <v>146</v>
      </c>
      <c r="G302" s="250"/>
      <c r="H302" s="253">
        <v>302.39999999999998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143</v>
      </c>
      <c r="AU302" s="259" t="s">
        <v>85</v>
      </c>
      <c r="AV302" s="14" t="s">
        <v>139</v>
      </c>
      <c r="AW302" s="14" t="s">
        <v>32</v>
      </c>
      <c r="AX302" s="14" t="s">
        <v>81</v>
      </c>
      <c r="AY302" s="259" t="s">
        <v>133</v>
      </c>
    </row>
    <row r="303" s="2" customFormat="1" ht="24.15" customHeight="1">
      <c r="A303" s="37"/>
      <c r="B303" s="38"/>
      <c r="C303" s="219" t="s">
        <v>392</v>
      </c>
      <c r="D303" s="219" t="s">
        <v>135</v>
      </c>
      <c r="E303" s="220" t="s">
        <v>393</v>
      </c>
      <c r="F303" s="221" t="s">
        <v>394</v>
      </c>
      <c r="G303" s="222" t="s">
        <v>138</v>
      </c>
      <c r="H303" s="223">
        <v>370</v>
      </c>
      <c r="I303" s="224"/>
      <c r="J303" s="225">
        <f>ROUND(I303*H303,2)</f>
        <v>0</v>
      </c>
      <c r="K303" s="226"/>
      <c r="L303" s="43"/>
      <c r="M303" s="227" t="s">
        <v>1</v>
      </c>
      <c r="N303" s="228" t="s">
        <v>41</v>
      </c>
      <c r="O303" s="90"/>
      <c r="P303" s="229">
        <f>O303*H303</f>
        <v>0</v>
      </c>
      <c r="Q303" s="229">
        <v>0</v>
      </c>
      <c r="R303" s="229">
        <f>Q303*H303</f>
        <v>0</v>
      </c>
      <c r="S303" s="229">
        <v>0.00050000000000000001</v>
      </c>
      <c r="T303" s="230">
        <f>S303*H303</f>
        <v>0.185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1" t="s">
        <v>139</v>
      </c>
      <c r="AT303" s="231" t="s">
        <v>135</v>
      </c>
      <c r="AU303" s="231" t="s">
        <v>85</v>
      </c>
      <c r="AY303" s="16" t="s">
        <v>133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6" t="s">
        <v>81</v>
      </c>
      <c r="BK303" s="232">
        <f>ROUND(I303*H303,2)</f>
        <v>0</v>
      </c>
      <c r="BL303" s="16" t="s">
        <v>139</v>
      </c>
      <c r="BM303" s="231" t="s">
        <v>395</v>
      </c>
    </row>
    <row r="304" s="2" customFormat="1">
      <c r="A304" s="37"/>
      <c r="B304" s="38"/>
      <c r="C304" s="39"/>
      <c r="D304" s="233" t="s">
        <v>141</v>
      </c>
      <c r="E304" s="39"/>
      <c r="F304" s="234" t="s">
        <v>396</v>
      </c>
      <c r="G304" s="39"/>
      <c r="H304" s="39"/>
      <c r="I304" s="235"/>
      <c r="J304" s="39"/>
      <c r="K304" s="39"/>
      <c r="L304" s="43"/>
      <c r="M304" s="236"/>
      <c r="N304" s="237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141</v>
      </c>
      <c r="AU304" s="16" t="s">
        <v>85</v>
      </c>
    </row>
    <row r="305" s="13" customFormat="1">
      <c r="A305" s="13"/>
      <c r="B305" s="238"/>
      <c r="C305" s="239"/>
      <c r="D305" s="233" t="s">
        <v>143</v>
      </c>
      <c r="E305" s="240" t="s">
        <v>1</v>
      </c>
      <c r="F305" s="241" t="s">
        <v>397</v>
      </c>
      <c r="G305" s="239"/>
      <c r="H305" s="242">
        <v>340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143</v>
      </c>
      <c r="AU305" s="248" t="s">
        <v>85</v>
      </c>
      <c r="AV305" s="13" t="s">
        <v>85</v>
      </c>
      <c r="AW305" s="13" t="s">
        <v>32</v>
      </c>
      <c r="AX305" s="13" t="s">
        <v>76</v>
      </c>
      <c r="AY305" s="248" t="s">
        <v>133</v>
      </c>
    </row>
    <row r="306" s="13" customFormat="1">
      <c r="A306" s="13"/>
      <c r="B306" s="238"/>
      <c r="C306" s="239"/>
      <c r="D306" s="233" t="s">
        <v>143</v>
      </c>
      <c r="E306" s="240" t="s">
        <v>1</v>
      </c>
      <c r="F306" s="241" t="s">
        <v>398</v>
      </c>
      <c r="G306" s="239"/>
      <c r="H306" s="242">
        <v>30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143</v>
      </c>
      <c r="AU306" s="248" t="s">
        <v>85</v>
      </c>
      <c r="AV306" s="13" t="s">
        <v>85</v>
      </c>
      <c r="AW306" s="13" t="s">
        <v>32</v>
      </c>
      <c r="AX306" s="13" t="s">
        <v>76</v>
      </c>
      <c r="AY306" s="248" t="s">
        <v>133</v>
      </c>
    </row>
    <row r="307" s="14" customFormat="1">
      <c r="A307" s="14"/>
      <c r="B307" s="249"/>
      <c r="C307" s="250"/>
      <c r="D307" s="233" t="s">
        <v>143</v>
      </c>
      <c r="E307" s="251" t="s">
        <v>1</v>
      </c>
      <c r="F307" s="252" t="s">
        <v>146</v>
      </c>
      <c r="G307" s="250"/>
      <c r="H307" s="253">
        <v>370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143</v>
      </c>
      <c r="AU307" s="259" t="s">
        <v>85</v>
      </c>
      <c r="AV307" s="14" t="s">
        <v>139</v>
      </c>
      <c r="AW307" s="14" t="s">
        <v>32</v>
      </c>
      <c r="AX307" s="14" t="s">
        <v>81</v>
      </c>
      <c r="AY307" s="259" t="s">
        <v>133</v>
      </c>
    </row>
    <row r="308" s="2" customFormat="1" ht="24.15" customHeight="1">
      <c r="A308" s="37"/>
      <c r="B308" s="38"/>
      <c r="C308" s="219" t="s">
        <v>399</v>
      </c>
      <c r="D308" s="219" t="s">
        <v>135</v>
      </c>
      <c r="E308" s="220" t="s">
        <v>400</v>
      </c>
      <c r="F308" s="221" t="s">
        <v>401</v>
      </c>
      <c r="G308" s="222" t="s">
        <v>317</v>
      </c>
      <c r="H308" s="223">
        <v>7</v>
      </c>
      <c r="I308" s="224"/>
      <c r="J308" s="225">
        <f>ROUND(I308*H308,2)</f>
        <v>0</v>
      </c>
      <c r="K308" s="226"/>
      <c r="L308" s="43"/>
      <c r="M308" s="227" t="s">
        <v>1</v>
      </c>
      <c r="N308" s="228" t="s">
        <v>41</v>
      </c>
      <c r="O308" s="90"/>
      <c r="P308" s="229">
        <f>O308*H308</f>
        <v>0</v>
      </c>
      <c r="Q308" s="229">
        <v>0</v>
      </c>
      <c r="R308" s="229">
        <f>Q308*H308</f>
        <v>0</v>
      </c>
      <c r="S308" s="229">
        <v>2.1000000000000001</v>
      </c>
      <c r="T308" s="230">
        <f>S308*H308</f>
        <v>14.700000000000001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1" t="s">
        <v>139</v>
      </c>
      <c r="AT308" s="231" t="s">
        <v>135</v>
      </c>
      <c r="AU308" s="231" t="s">
        <v>85</v>
      </c>
      <c r="AY308" s="16" t="s">
        <v>133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6" t="s">
        <v>81</v>
      </c>
      <c r="BK308" s="232">
        <f>ROUND(I308*H308,2)</f>
        <v>0</v>
      </c>
      <c r="BL308" s="16" t="s">
        <v>139</v>
      </c>
      <c r="BM308" s="231" t="s">
        <v>402</v>
      </c>
    </row>
    <row r="309" s="2" customFormat="1">
      <c r="A309" s="37"/>
      <c r="B309" s="38"/>
      <c r="C309" s="39"/>
      <c r="D309" s="233" t="s">
        <v>141</v>
      </c>
      <c r="E309" s="39"/>
      <c r="F309" s="234" t="s">
        <v>403</v>
      </c>
      <c r="G309" s="39"/>
      <c r="H309" s="39"/>
      <c r="I309" s="235"/>
      <c r="J309" s="39"/>
      <c r="K309" s="39"/>
      <c r="L309" s="43"/>
      <c r="M309" s="236"/>
      <c r="N309" s="237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141</v>
      </c>
      <c r="AU309" s="16" t="s">
        <v>85</v>
      </c>
    </row>
    <row r="310" s="12" customFormat="1" ht="22.8" customHeight="1">
      <c r="A310" s="12"/>
      <c r="B310" s="203"/>
      <c r="C310" s="204"/>
      <c r="D310" s="205" t="s">
        <v>75</v>
      </c>
      <c r="E310" s="217" t="s">
        <v>404</v>
      </c>
      <c r="F310" s="217" t="s">
        <v>405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SUM(P311:P326)</f>
        <v>0</v>
      </c>
      <c r="Q310" s="211"/>
      <c r="R310" s="212">
        <f>SUM(R311:R326)</f>
        <v>0</v>
      </c>
      <c r="S310" s="211"/>
      <c r="T310" s="213">
        <f>SUM(T311:T326)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81</v>
      </c>
      <c r="AT310" s="215" t="s">
        <v>75</v>
      </c>
      <c r="AU310" s="215" t="s">
        <v>81</v>
      </c>
      <c r="AY310" s="214" t="s">
        <v>133</v>
      </c>
      <c r="BK310" s="216">
        <f>SUM(BK311:BK326)</f>
        <v>0</v>
      </c>
    </row>
    <row r="311" s="2" customFormat="1" ht="21.75" customHeight="1">
      <c r="A311" s="37"/>
      <c r="B311" s="38"/>
      <c r="C311" s="219" t="s">
        <v>406</v>
      </c>
      <c r="D311" s="219" t="s">
        <v>135</v>
      </c>
      <c r="E311" s="220" t="s">
        <v>407</v>
      </c>
      <c r="F311" s="221" t="s">
        <v>408</v>
      </c>
      <c r="G311" s="222" t="s">
        <v>224</v>
      </c>
      <c r="H311" s="223">
        <v>76.301000000000002</v>
      </c>
      <c r="I311" s="224"/>
      <c r="J311" s="225">
        <f>ROUND(I311*H311,2)</f>
        <v>0</v>
      </c>
      <c r="K311" s="226"/>
      <c r="L311" s="43"/>
      <c r="M311" s="227" t="s">
        <v>1</v>
      </c>
      <c r="N311" s="228" t="s">
        <v>41</v>
      </c>
      <c r="O311" s="90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1" t="s">
        <v>139</v>
      </c>
      <c r="AT311" s="231" t="s">
        <v>135</v>
      </c>
      <c r="AU311" s="231" t="s">
        <v>85</v>
      </c>
      <c r="AY311" s="16" t="s">
        <v>133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6" t="s">
        <v>81</v>
      </c>
      <c r="BK311" s="232">
        <f>ROUND(I311*H311,2)</f>
        <v>0</v>
      </c>
      <c r="BL311" s="16" t="s">
        <v>139</v>
      </c>
      <c r="BM311" s="231" t="s">
        <v>409</v>
      </c>
    </row>
    <row r="312" s="2" customFormat="1">
      <c r="A312" s="37"/>
      <c r="B312" s="38"/>
      <c r="C312" s="39"/>
      <c r="D312" s="233" t="s">
        <v>141</v>
      </c>
      <c r="E312" s="39"/>
      <c r="F312" s="234" t="s">
        <v>410</v>
      </c>
      <c r="G312" s="39"/>
      <c r="H312" s="39"/>
      <c r="I312" s="235"/>
      <c r="J312" s="39"/>
      <c r="K312" s="39"/>
      <c r="L312" s="43"/>
      <c r="M312" s="236"/>
      <c r="N312" s="237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141</v>
      </c>
      <c r="AU312" s="16" t="s">
        <v>85</v>
      </c>
    </row>
    <row r="313" s="2" customFormat="1" ht="24.15" customHeight="1">
      <c r="A313" s="37"/>
      <c r="B313" s="38"/>
      <c r="C313" s="219" t="s">
        <v>411</v>
      </c>
      <c r="D313" s="219" t="s">
        <v>135</v>
      </c>
      <c r="E313" s="220" t="s">
        <v>412</v>
      </c>
      <c r="F313" s="221" t="s">
        <v>413</v>
      </c>
      <c r="G313" s="222" t="s">
        <v>224</v>
      </c>
      <c r="H313" s="223">
        <v>2365.3310000000001</v>
      </c>
      <c r="I313" s="224"/>
      <c r="J313" s="225">
        <f>ROUND(I313*H313,2)</f>
        <v>0</v>
      </c>
      <c r="K313" s="226"/>
      <c r="L313" s="43"/>
      <c r="M313" s="227" t="s">
        <v>1</v>
      </c>
      <c r="N313" s="228" t="s">
        <v>41</v>
      </c>
      <c r="O313" s="90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1" t="s">
        <v>139</v>
      </c>
      <c r="AT313" s="231" t="s">
        <v>135</v>
      </c>
      <c r="AU313" s="231" t="s">
        <v>85</v>
      </c>
      <c r="AY313" s="16" t="s">
        <v>133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6" t="s">
        <v>81</v>
      </c>
      <c r="BK313" s="232">
        <f>ROUND(I313*H313,2)</f>
        <v>0</v>
      </c>
      <c r="BL313" s="16" t="s">
        <v>139</v>
      </c>
      <c r="BM313" s="231" t="s">
        <v>414</v>
      </c>
    </row>
    <row r="314" s="2" customFormat="1">
      <c r="A314" s="37"/>
      <c r="B314" s="38"/>
      <c r="C314" s="39"/>
      <c r="D314" s="233" t="s">
        <v>141</v>
      </c>
      <c r="E314" s="39"/>
      <c r="F314" s="234" t="s">
        <v>415</v>
      </c>
      <c r="G314" s="39"/>
      <c r="H314" s="39"/>
      <c r="I314" s="235"/>
      <c r="J314" s="39"/>
      <c r="K314" s="39"/>
      <c r="L314" s="43"/>
      <c r="M314" s="236"/>
      <c r="N314" s="237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141</v>
      </c>
      <c r="AU314" s="16" t="s">
        <v>85</v>
      </c>
    </row>
    <row r="315" s="13" customFormat="1">
      <c r="A315" s="13"/>
      <c r="B315" s="238"/>
      <c r="C315" s="239"/>
      <c r="D315" s="233" t="s">
        <v>143</v>
      </c>
      <c r="E315" s="239"/>
      <c r="F315" s="241" t="s">
        <v>416</v>
      </c>
      <c r="G315" s="239"/>
      <c r="H315" s="242">
        <v>2365.3310000000001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8" t="s">
        <v>143</v>
      </c>
      <c r="AU315" s="248" t="s">
        <v>85</v>
      </c>
      <c r="AV315" s="13" t="s">
        <v>85</v>
      </c>
      <c r="AW315" s="13" t="s">
        <v>4</v>
      </c>
      <c r="AX315" s="13" t="s">
        <v>81</v>
      </c>
      <c r="AY315" s="248" t="s">
        <v>133</v>
      </c>
    </row>
    <row r="316" s="2" customFormat="1" ht="37.8" customHeight="1">
      <c r="A316" s="37"/>
      <c r="B316" s="38"/>
      <c r="C316" s="219" t="s">
        <v>417</v>
      </c>
      <c r="D316" s="219" t="s">
        <v>135</v>
      </c>
      <c r="E316" s="220" t="s">
        <v>418</v>
      </c>
      <c r="F316" s="221" t="s">
        <v>419</v>
      </c>
      <c r="G316" s="222" t="s">
        <v>224</v>
      </c>
      <c r="H316" s="223">
        <v>15.635999999999999</v>
      </c>
      <c r="I316" s="224"/>
      <c r="J316" s="225">
        <f>ROUND(I316*H316,2)</f>
        <v>0</v>
      </c>
      <c r="K316" s="226"/>
      <c r="L316" s="43"/>
      <c r="M316" s="227" t="s">
        <v>1</v>
      </c>
      <c r="N316" s="228" t="s">
        <v>41</v>
      </c>
      <c r="O316" s="90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1" t="s">
        <v>139</v>
      </c>
      <c r="AT316" s="231" t="s">
        <v>135</v>
      </c>
      <c r="AU316" s="231" t="s">
        <v>85</v>
      </c>
      <c r="AY316" s="16" t="s">
        <v>133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6" t="s">
        <v>81</v>
      </c>
      <c r="BK316" s="232">
        <f>ROUND(I316*H316,2)</f>
        <v>0</v>
      </c>
      <c r="BL316" s="16" t="s">
        <v>139</v>
      </c>
      <c r="BM316" s="231" t="s">
        <v>420</v>
      </c>
    </row>
    <row r="317" s="2" customFormat="1">
      <c r="A317" s="37"/>
      <c r="B317" s="38"/>
      <c r="C317" s="39"/>
      <c r="D317" s="233" t="s">
        <v>141</v>
      </c>
      <c r="E317" s="39"/>
      <c r="F317" s="234" t="s">
        <v>421</v>
      </c>
      <c r="G317" s="39"/>
      <c r="H317" s="39"/>
      <c r="I317" s="235"/>
      <c r="J317" s="39"/>
      <c r="K317" s="39"/>
      <c r="L317" s="43"/>
      <c r="M317" s="236"/>
      <c r="N317" s="237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141</v>
      </c>
      <c r="AU317" s="16" t="s">
        <v>85</v>
      </c>
    </row>
    <row r="318" s="13" customFormat="1">
      <c r="A318" s="13"/>
      <c r="B318" s="238"/>
      <c r="C318" s="239"/>
      <c r="D318" s="233" t="s">
        <v>143</v>
      </c>
      <c r="E318" s="240" t="s">
        <v>1</v>
      </c>
      <c r="F318" s="241" t="s">
        <v>422</v>
      </c>
      <c r="G318" s="239"/>
      <c r="H318" s="242">
        <v>15.635999999999999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143</v>
      </c>
      <c r="AU318" s="248" t="s">
        <v>85</v>
      </c>
      <c r="AV318" s="13" t="s">
        <v>85</v>
      </c>
      <c r="AW318" s="13" t="s">
        <v>32</v>
      </c>
      <c r="AX318" s="13" t="s">
        <v>81</v>
      </c>
      <c r="AY318" s="248" t="s">
        <v>133</v>
      </c>
    </row>
    <row r="319" s="2" customFormat="1" ht="44.25" customHeight="1">
      <c r="A319" s="37"/>
      <c r="B319" s="38"/>
      <c r="C319" s="219" t="s">
        <v>423</v>
      </c>
      <c r="D319" s="219" t="s">
        <v>135</v>
      </c>
      <c r="E319" s="220" t="s">
        <v>424</v>
      </c>
      <c r="F319" s="221" t="s">
        <v>425</v>
      </c>
      <c r="G319" s="222" t="s">
        <v>224</v>
      </c>
      <c r="H319" s="223">
        <v>85.858999999999995</v>
      </c>
      <c r="I319" s="224"/>
      <c r="J319" s="225">
        <f>ROUND(I319*H319,2)</f>
        <v>0</v>
      </c>
      <c r="K319" s="226"/>
      <c r="L319" s="43"/>
      <c r="M319" s="227" t="s">
        <v>1</v>
      </c>
      <c r="N319" s="228" t="s">
        <v>41</v>
      </c>
      <c r="O319" s="90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1" t="s">
        <v>139</v>
      </c>
      <c r="AT319" s="231" t="s">
        <v>135</v>
      </c>
      <c r="AU319" s="231" t="s">
        <v>85</v>
      </c>
      <c r="AY319" s="16" t="s">
        <v>133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6" t="s">
        <v>81</v>
      </c>
      <c r="BK319" s="232">
        <f>ROUND(I319*H319,2)</f>
        <v>0</v>
      </c>
      <c r="BL319" s="16" t="s">
        <v>139</v>
      </c>
      <c r="BM319" s="231" t="s">
        <v>426</v>
      </c>
    </row>
    <row r="320" s="2" customFormat="1">
      <c r="A320" s="37"/>
      <c r="B320" s="38"/>
      <c r="C320" s="39"/>
      <c r="D320" s="233" t="s">
        <v>141</v>
      </c>
      <c r="E320" s="39"/>
      <c r="F320" s="234" t="s">
        <v>425</v>
      </c>
      <c r="G320" s="39"/>
      <c r="H320" s="39"/>
      <c r="I320" s="235"/>
      <c r="J320" s="39"/>
      <c r="K320" s="39"/>
      <c r="L320" s="43"/>
      <c r="M320" s="236"/>
      <c r="N320" s="237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141</v>
      </c>
      <c r="AU320" s="16" t="s">
        <v>85</v>
      </c>
    </row>
    <row r="321" s="13" customFormat="1">
      <c r="A321" s="13"/>
      <c r="B321" s="238"/>
      <c r="C321" s="239"/>
      <c r="D321" s="233" t="s">
        <v>143</v>
      </c>
      <c r="E321" s="240" t="s">
        <v>1</v>
      </c>
      <c r="F321" s="241" t="s">
        <v>427</v>
      </c>
      <c r="G321" s="239"/>
      <c r="H321" s="242">
        <v>58.643000000000001</v>
      </c>
      <c r="I321" s="243"/>
      <c r="J321" s="239"/>
      <c r="K321" s="239"/>
      <c r="L321" s="244"/>
      <c r="M321" s="245"/>
      <c r="N321" s="246"/>
      <c r="O321" s="246"/>
      <c r="P321" s="246"/>
      <c r="Q321" s="246"/>
      <c r="R321" s="246"/>
      <c r="S321" s="246"/>
      <c r="T321" s="24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8" t="s">
        <v>143</v>
      </c>
      <c r="AU321" s="248" t="s">
        <v>85</v>
      </c>
      <c r="AV321" s="13" t="s">
        <v>85</v>
      </c>
      <c r="AW321" s="13" t="s">
        <v>32</v>
      </c>
      <c r="AX321" s="13" t="s">
        <v>76</v>
      </c>
      <c r="AY321" s="248" t="s">
        <v>133</v>
      </c>
    </row>
    <row r="322" s="13" customFormat="1">
      <c r="A322" s="13"/>
      <c r="B322" s="238"/>
      <c r="C322" s="239"/>
      <c r="D322" s="233" t="s">
        <v>143</v>
      </c>
      <c r="E322" s="240" t="s">
        <v>1</v>
      </c>
      <c r="F322" s="241" t="s">
        <v>428</v>
      </c>
      <c r="G322" s="239"/>
      <c r="H322" s="242">
        <v>27.216000000000001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8" t="s">
        <v>143</v>
      </c>
      <c r="AU322" s="248" t="s">
        <v>85</v>
      </c>
      <c r="AV322" s="13" t="s">
        <v>85</v>
      </c>
      <c r="AW322" s="13" t="s">
        <v>32</v>
      </c>
      <c r="AX322" s="13" t="s">
        <v>76</v>
      </c>
      <c r="AY322" s="248" t="s">
        <v>133</v>
      </c>
    </row>
    <row r="323" s="14" customFormat="1">
      <c r="A323" s="14"/>
      <c r="B323" s="249"/>
      <c r="C323" s="250"/>
      <c r="D323" s="233" t="s">
        <v>143</v>
      </c>
      <c r="E323" s="251" t="s">
        <v>1</v>
      </c>
      <c r="F323" s="252" t="s">
        <v>146</v>
      </c>
      <c r="G323" s="250"/>
      <c r="H323" s="253">
        <v>85.859000000000009</v>
      </c>
      <c r="I323" s="254"/>
      <c r="J323" s="250"/>
      <c r="K323" s="250"/>
      <c r="L323" s="255"/>
      <c r="M323" s="256"/>
      <c r="N323" s="257"/>
      <c r="O323" s="257"/>
      <c r="P323" s="257"/>
      <c r="Q323" s="257"/>
      <c r="R323" s="257"/>
      <c r="S323" s="257"/>
      <c r="T323" s="25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9" t="s">
        <v>143</v>
      </c>
      <c r="AU323" s="259" t="s">
        <v>85</v>
      </c>
      <c r="AV323" s="14" t="s">
        <v>139</v>
      </c>
      <c r="AW323" s="14" t="s">
        <v>32</v>
      </c>
      <c r="AX323" s="14" t="s">
        <v>81</v>
      </c>
      <c r="AY323" s="259" t="s">
        <v>133</v>
      </c>
    </row>
    <row r="324" s="2" customFormat="1" ht="44.25" customHeight="1">
      <c r="A324" s="37"/>
      <c r="B324" s="38"/>
      <c r="C324" s="219" t="s">
        <v>429</v>
      </c>
      <c r="D324" s="219" t="s">
        <v>135</v>
      </c>
      <c r="E324" s="220" t="s">
        <v>430</v>
      </c>
      <c r="F324" s="221" t="s">
        <v>431</v>
      </c>
      <c r="G324" s="222" t="s">
        <v>224</v>
      </c>
      <c r="H324" s="223">
        <v>33.264000000000003</v>
      </c>
      <c r="I324" s="224"/>
      <c r="J324" s="225">
        <f>ROUND(I324*H324,2)</f>
        <v>0</v>
      </c>
      <c r="K324" s="226"/>
      <c r="L324" s="43"/>
      <c r="M324" s="227" t="s">
        <v>1</v>
      </c>
      <c r="N324" s="228" t="s">
        <v>41</v>
      </c>
      <c r="O324" s="90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1" t="s">
        <v>139</v>
      </c>
      <c r="AT324" s="231" t="s">
        <v>135</v>
      </c>
      <c r="AU324" s="231" t="s">
        <v>85</v>
      </c>
      <c r="AY324" s="16" t="s">
        <v>133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6" t="s">
        <v>81</v>
      </c>
      <c r="BK324" s="232">
        <f>ROUND(I324*H324,2)</f>
        <v>0</v>
      </c>
      <c r="BL324" s="16" t="s">
        <v>139</v>
      </c>
      <c r="BM324" s="231" t="s">
        <v>432</v>
      </c>
    </row>
    <row r="325" s="2" customFormat="1">
      <c r="A325" s="37"/>
      <c r="B325" s="38"/>
      <c r="C325" s="39"/>
      <c r="D325" s="233" t="s">
        <v>141</v>
      </c>
      <c r="E325" s="39"/>
      <c r="F325" s="234" t="s">
        <v>431</v>
      </c>
      <c r="G325" s="39"/>
      <c r="H325" s="39"/>
      <c r="I325" s="235"/>
      <c r="J325" s="39"/>
      <c r="K325" s="39"/>
      <c r="L325" s="43"/>
      <c r="M325" s="236"/>
      <c r="N325" s="237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141</v>
      </c>
      <c r="AU325" s="16" t="s">
        <v>85</v>
      </c>
    </row>
    <row r="326" s="13" customFormat="1">
      <c r="A326" s="13"/>
      <c r="B326" s="238"/>
      <c r="C326" s="239"/>
      <c r="D326" s="233" t="s">
        <v>143</v>
      </c>
      <c r="E326" s="240" t="s">
        <v>1</v>
      </c>
      <c r="F326" s="241" t="s">
        <v>433</v>
      </c>
      <c r="G326" s="239"/>
      <c r="H326" s="242">
        <v>33.264000000000003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8" t="s">
        <v>143</v>
      </c>
      <c r="AU326" s="248" t="s">
        <v>85</v>
      </c>
      <c r="AV326" s="13" t="s">
        <v>85</v>
      </c>
      <c r="AW326" s="13" t="s">
        <v>32</v>
      </c>
      <c r="AX326" s="13" t="s">
        <v>81</v>
      </c>
      <c r="AY326" s="248" t="s">
        <v>133</v>
      </c>
    </row>
    <row r="327" s="12" customFormat="1" ht="22.8" customHeight="1">
      <c r="A327" s="12"/>
      <c r="B327" s="203"/>
      <c r="C327" s="204"/>
      <c r="D327" s="205" t="s">
        <v>75</v>
      </c>
      <c r="E327" s="217" t="s">
        <v>434</v>
      </c>
      <c r="F327" s="217" t="s">
        <v>435</v>
      </c>
      <c r="G327" s="204"/>
      <c r="H327" s="204"/>
      <c r="I327" s="207"/>
      <c r="J327" s="218">
        <f>BK327</f>
        <v>0</v>
      </c>
      <c r="K327" s="204"/>
      <c r="L327" s="209"/>
      <c r="M327" s="210"/>
      <c r="N327" s="211"/>
      <c r="O327" s="211"/>
      <c r="P327" s="212">
        <f>SUM(P328:P329)</f>
        <v>0</v>
      </c>
      <c r="Q327" s="211"/>
      <c r="R327" s="212">
        <f>SUM(R328:R329)</f>
        <v>0</v>
      </c>
      <c r="S327" s="211"/>
      <c r="T327" s="213">
        <f>SUM(T328:T329)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4" t="s">
        <v>81</v>
      </c>
      <c r="AT327" s="215" t="s">
        <v>75</v>
      </c>
      <c r="AU327" s="215" t="s">
        <v>81</v>
      </c>
      <c r="AY327" s="214" t="s">
        <v>133</v>
      </c>
      <c r="BK327" s="216">
        <f>SUM(BK328:BK329)</f>
        <v>0</v>
      </c>
    </row>
    <row r="328" s="2" customFormat="1" ht="24.15" customHeight="1">
      <c r="A328" s="37"/>
      <c r="B328" s="38"/>
      <c r="C328" s="219" t="s">
        <v>436</v>
      </c>
      <c r="D328" s="219" t="s">
        <v>135</v>
      </c>
      <c r="E328" s="220" t="s">
        <v>437</v>
      </c>
      <c r="F328" s="221" t="s">
        <v>438</v>
      </c>
      <c r="G328" s="222" t="s">
        <v>224</v>
      </c>
      <c r="H328" s="223">
        <v>584.279</v>
      </c>
      <c r="I328" s="224"/>
      <c r="J328" s="225">
        <f>ROUND(I328*H328,2)</f>
        <v>0</v>
      </c>
      <c r="K328" s="226"/>
      <c r="L328" s="43"/>
      <c r="M328" s="227" t="s">
        <v>1</v>
      </c>
      <c r="N328" s="228" t="s">
        <v>41</v>
      </c>
      <c r="O328" s="90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1" t="s">
        <v>139</v>
      </c>
      <c r="AT328" s="231" t="s">
        <v>135</v>
      </c>
      <c r="AU328" s="231" t="s">
        <v>85</v>
      </c>
      <c r="AY328" s="16" t="s">
        <v>133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6" t="s">
        <v>81</v>
      </c>
      <c r="BK328" s="232">
        <f>ROUND(I328*H328,2)</f>
        <v>0</v>
      </c>
      <c r="BL328" s="16" t="s">
        <v>139</v>
      </c>
      <c r="BM328" s="231" t="s">
        <v>439</v>
      </c>
    </row>
    <row r="329" s="2" customFormat="1">
      <c r="A329" s="37"/>
      <c r="B329" s="38"/>
      <c r="C329" s="39"/>
      <c r="D329" s="233" t="s">
        <v>141</v>
      </c>
      <c r="E329" s="39"/>
      <c r="F329" s="234" t="s">
        <v>440</v>
      </c>
      <c r="G329" s="39"/>
      <c r="H329" s="39"/>
      <c r="I329" s="235"/>
      <c r="J329" s="39"/>
      <c r="K329" s="39"/>
      <c r="L329" s="43"/>
      <c r="M329" s="236"/>
      <c r="N329" s="237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141</v>
      </c>
      <c r="AU329" s="16" t="s">
        <v>85</v>
      </c>
    </row>
    <row r="330" s="12" customFormat="1" ht="25.92" customHeight="1">
      <c r="A330" s="12"/>
      <c r="B330" s="203"/>
      <c r="C330" s="204"/>
      <c r="D330" s="205" t="s">
        <v>75</v>
      </c>
      <c r="E330" s="206" t="s">
        <v>441</v>
      </c>
      <c r="F330" s="206" t="s">
        <v>442</v>
      </c>
      <c r="G330" s="204"/>
      <c r="H330" s="204"/>
      <c r="I330" s="207"/>
      <c r="J330" s="208">
        <f>BK330</f>
        <v>0</v>
      </c>
      <c r="K330" s="204"/>
      <c r="L330" s="209"/>
      <c r="M330" s="210"/>
      <c r="N330" s="211"/>
      <c r="O330" s="211"/>
      <c r="P330" s="212">
        <f>P331</f>
        <v>0</v>
      </c>
      <c r="Q330" s="211"/>
      <c r="R330" s="212">
        <f>R331</f>
        <v>0</v>
      </c>
      <c r="S330" s="211"/>
      <c r="T330" s="213">
        <f>T331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4" t="s">
        <v>85</v>
      </c>
      <c r="AT330" s="215" t="s">
        <v>75</v>
      </c>
      <c r="AU330" s="215" t="s">
        <v>76</v>
      </c>
      <c r="AY330" s="214" t="s">
        <v>133</v>
      </c>
      <c r="BK330" s="216">
        <f>BK331</f>
        <v>0</v>
      </c>
    </row>
    <row r="331" s="12" customFormat="1" ht="22.8" customHeight="1">
      <c r="A331" s="12"/>
      <c r="B331" s="203"/>
      <c r="C331" s="204"/>
      <c r="D331" s="205" t="s">
        <v>75</v>
      </c>
      <c r="E331" s="217" t="s">
        <v>443</v>
      </c>
      <c r="F331" s="217" t="s">
        <v>444</v>
      </c>
      <c r="G331" s="204"/>
      <c r="H331" s="204"/>
      <c r="I331" s="207"/>
      <c r="J331" s="218">
        <f>BK331</f>
        <v>0</v>
      </c>
      <c r="K331" s="204"/>
      <c r="L331" s="209"/>
      <c r="M331" s="210"/>
      <c r="N331" s="211"/>
      <c r="O331" s="211"/>
      <c r="P331" s="212">
        <f>SUM(P332:P334)</f>
        <v>0</v>
      </c>
      <c r="Q331" s="211"/>
      <c r="R331" s="212">
        <f>SUM(R332:R334)</f>
        <v>0</v>
      </c>
      <c r="S331" s="211"/>
      <c r="T331" s="213">
        <f>SUM(T332:T334)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4" t="s">
        <v>85</v>
      </c>
      <c r="AT331" s="215" t="s">
        <v>75</v>
      </c>
      <c r="AU331" s="215" t="s">
        <v>81</v>
      </c>
      <c r="AY331" s="214" t="s">
        <v>133</v>
      </c>
      <c r="BK331" s="216">
        <f>SUM(BK332:BK334)</f>
        <v>0</v>
      </c>
    </row>
    <row r="332" s="2" customFormat="1" ht="37.8" customHeight="1">
      <c r="A332" s="37"/>
      <c r="B332" s="38"/>
      <c r="C332" s="219" t="s">
        <v>445</v>
      </c>
      <c r="D332" s="219" t="s">
        <v>135</v>
      </c>
      <c r="E332" s="220" t="s">
        <v>446</v>
      </c>
      <c r="F332" s="221" t="s">
        <v>447</v>
      </c>
      <c r="G332" s="222" t="s">
        <v>317</v>
      </c>
      <c r="H332" s="223">
        <v>14</v>
      </c>
      <c r="I332" s="224"/>
      <c r="J332" s="225">
        <f>ROUND(I332*H332,2)</f>
        <v>0</v>
      </c>
      <c r="K332" s="226"/>
      <c r="L332" s="43"/>
      <c r="M332" s="227" t="s">
        <v>1</v>
      </c>
      <c r="N332" s="228" t="s">
        <v>41</v>
      </c>
      <c r="O332" s="90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1" t="s">
        <v>139</v>
      </c>
      <c r="AT332" s="231" t="s">
        <v>135</v>
      </c>
      <c r="AU332" s="231" t="s">
        <v>85</v>
      </c>
      <c r="AY332" s="16" t="s">
        <v>133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6" t="s">
        <v>81</v>
      </c>
      <c r="BK332" s="232">
        <f>ROUND(I332*H332,2)</f>
        <v>0</v>
      </c>
      <c r="BL332" s="16" t="s">
        <v>139</v>
      </c>
      <c r="BM332" s="231" t="s">
        <v>448</v>
      </c>
    </row>
    <row r="333" s="2" customFormat="1">
      <c r="A333" s="37"/>
      <c r="B333" s="38"/>
      <c r="C333" s="39"/>
      <c r="D333" s="233" t="s">
        <v>141</v>
      </c>
      <c r="E333" s="39"/>
      <c r="F333" s="234" t="s">
        <v>449</v>
      </c>
      <c r="G333" s="39"/>
      <c r="H333" s="39"/>
      <c r="I333" s="235"/>
      <c r="J333" s="39"/>
      <c r="K333" s="39"/>
      <c r="L333" s="43"/>
      <c r="M333" s="236"/>
      <c r="N333" s="237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141</v>
      </c>
      <c r="AU333" s="16" t="s">
        <v>85</v>
      </c>
    </row>
    <row r="334" s="13" customFormat="1">
      <c r="A334" s="13"/>
      <c r="B334" s="238"/>
      <c r="C334" s="239"/>
      <c r="D334" s="233" t="s">
        <v>143</v>
      </c>
      <c r="E334" s="240" t="s">
        <v>1</v>
      </c>
      <c r="F334" s="241" t="s">
        <v>450</v>
      </c>
      <c r="G334" s="239"/>
      <c r="H334" s="242">
        <v>14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8" t="s">
        <v>143</v>
      </c>
      <c r="AU334" s="248" t="s">
        <v>85</v>
      </c>
      <c r="AV334" s="13" t="s">
        <v>85</v>
      </c>
      <c r="AW334" s="13" t="s">
        <v>32</v>
      </c>
      <c r="AX334" s="13" t="s">
        <v>81</v>
      </c>
      <c r="AY334" s="248" t="s">
        <v>133</v>
      </c>
    </row>
    <row r="335" s="12" customFormat="1" ht="25.92" customHeight="1">
      <c r="A335" s="12"/>
      <c r="B335" s="203"/>
      <c r="C335" s="204"/>
      <c r="D335" s="205" t="s">
        <v>75</v>
      </c>
      <c r="E335" s="206" t="s">
        <v>451</v>
      </c>
      <c r="F335" s="206" t="s">
        <v>452</v>
      </c>
      <c r="G335" s="204"/>
      <c r="H335" s="204"/>
      <c r="I335" s="207"/>
      <c r="J335" s="208">
        <f>BK335</f>
        <v>0</v>
      </c>
      <c r="K335" s="204"/>
      <c r="L335" s="209"/>
      <c r="M335" s="210"/>
      <c r="N335" s="211"/>
      <c r="O335" s="211"/>
      <c r="P335" s="212">
        <f>P336+P343+P348</f>
        <v>0</v>
      </c>
      <c r="Q335" s="211"/>
      <c r="R335" s="212">
        <f>R336+R343+R348</f>
        <v>0</v>
      </c>
      <c r="S335" s="211"/>
      <c r="T335" s="213">
        <f>T336+T343+T348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4" t="s">
        <v>166</v>
      </c>
      <c r="AT335" s="215" t="s">
        <v>75</v>
      </c>
      <c r="AU335" s="215" t="s">
        <v>76</v>
      </c>
      <c r="AY335" s="214" t="s">
        <v>133</v>
      </c>
      <c r="BK335" s="216">
        <f>BK336+BK343+BK348</f>
        <v>0</v>
      </c>
    </row>
    <row r="336" s="12" customFormat="1" ht="22.8" customHeight="1">
      <c r="A336" s="12"/>
      <c r="B336" s="203"/>
      <c r="C336" s="204"/>
      <c r="D336" s="205" t="s">
        <v>75</v>
      </c>
      <c r="E336" s="217" t="s">
        <v>453</v>
      </c>
      <c r="F336" s="217" t="s">
        <v>454</v>
      </c>
      <c r="G336" s="204"/>
      <c r="H336" s="204"/>
      <c r="I336" s="207"/>
      <c r="J336" s="218">
        <f>BK336</f>
        <v>0</v>
      </c>
      <c r="K336" s="204"/>
      <c r="L336" s="209"/>
      <c r="M336" s="210"/>
      <c r="N336" s="211"/>
      <c r="O336" s="211"/>
      <c r="P336" s="212">
        <f>SUM(P337:P342)</f>
        <v>0</v>
      </c>
      <c r="Q336" s="211"/>
      <c r="R336" s="212">
        <f>SUM(R337:R342)</f>
        <v>0</v>
      </c>
      <c r="S336" s="211"/>
      <c r="T336" s="213">
        <f>SUM(T337:T342)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4" t="s">
        <v>166</v>
      </c>
      <c r="AT336" s="215" t="s">
        <v>75</v>
      </c>
      <c r="AU336" s="215" t="s">
        <v>81</v>
      </c>
      <c r="AY336" s="214" t="s">
        <v>133</v>
      </c>
      <c r="BK336" s="216">
        <f>SUM(BK337:BK342)</f>
        <v>0</v>
      </c>
    </row>
    <row r="337" s="2" customFormat="1" ht="24.15" customHeight="1">
      <c r="A337" s="37"/>
      <c r="B337" s="38"/>
      <c r="C337" s="219" t="s">
        <v>455</v>
      </c>
      <c r="D337" s="219" t="s">
        <v>135</v>
      </c>
      <c r="E337" s="220" t="s">
        <v>456</v>
      </c>
      <c r="F337" s="221" t="s">
        <v>457</v>
      </c>
      <c r="G337" s="222" t="s">
        <v>458</v>
      </c>
      <c r="H337" s="223">
        <v>1</v>
      </c>
      <c r="I337" s="224"/>
      <c r="J337" s="225">
        <f>ROUND(I337*H337,2)</f>
        <v>0</v>
      </c>
      <c r="K337" s="226"/>
      <c r="L337" s="43"/>
      <c r="M337" s="227" t="s">
        <v>1</v>
      </c>
      <c r="N337" s="228" t="s">
        <v>41</v>
      </c>
      <c r="O337" s="90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1" t="s">
        <v>459</v>
      </c>
      <c r="AT337" s="231" t="s">
        <v>135</v>
      </c>
      <c r="AU337" s="231" t="s">
        <v>85</v>
      </c>
      <c r="AY337" s="16" t="s">
        <v>133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6" t="s">
        <v>81</v>
      </c>
      <c r="BK337" s="232">
        <f>ROUND(I337*H337,2)</f>
        <v>0</v>
      </c>
      <c r="BL337" s="16" t="s">
        <v>459</v>
      </c>
      <c r="BM337" s="231" t="s">
        <v>460</v>
      </c>
    </row>
    <row r="338" s="2" customFormat="1">
      <c r="A338" s="37"/>
      <c r="B338" s="38"/>
      <c r="C338" s="39"/>
      <c r="D338" s="233" t="s">
        <v>141</v>
      </c>
      <c r="E338" s="39"/>
      <c r="F338" s="234" t="s">
        <v>461</v>
      </c>
      <c r="G338" s="39"/>
      <c r="H338" s="39"/>
      <c r="I338" s="235"/>
      <c r="J338" s="39"/>
      <c r="K338" s="39"/>
      <c r="L338" s="43"/>
      <c r="M338" s="236"/>
      <c r="N338" s="237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141</v>
      </c>
      <c r="AU338" s="16" t="s">
        <v>85</v>
      </c>
    </row>
    <row r="339" s="2" customFormat="1" ht="24.15" customHeight="1">
      <c r="A339" s="37"/>
      <c r="B339" s="38"/>
      <c r="C339" s="219" t="s">
        <v>462</v>
      </c>
      <c r="D339" s="219" t="s">
        <v>135</v>
      </c>
      <c r="E339" s="220" t="s">
        <v>463</v>
      </c>
      <c r="F339" s="221" t="s">
        <v>464</v>
      </c>
      <c r="G339" s="222" t="s">
        <v>458</v>
      </c>
      <c r="H339" s="223">
        <v>1</v>
      </c>
      <c r="I339" s="224"/>
      <c r="J339" s="225">
        <f>ROUND(I339*H339,2)</f>
        <v>0</v>
      </c>
      <c r="K339" s="226"/>
      <c r="L339" s="43"/>
      <c r="M339" s="227" t="s">
        <v>1</v>
      </c>
      <c r="N339" s="228" t="s">
        <v>41</v>
      </c>
      <c r="O339" s="90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1" t="s">
        <v>459</v>
      </c>
      <c r="AT339" s="231" t="s">
        <v>135</v>
      </c>
      <c r="AU339" s="231" t="s">
        <v>85</v>
      </c>
      <c r="AY339" s="16" t="s">
        <v>133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6" t="s">
        <v>81</v>
      </c>
      <c r="BK339" s="232">
        <f>ROUND(I339*H339,2)</f>
        <v>0</v>
      </c>
      <c r="BL339" s="16" t="s">
        <v>459</v>
      </c>
      <c r="BM339" s="231" t="s">
        <v>465</v>
      </c>
    </row>
    <row r="340" s="2" customFormat="1">
      <c r="A340" s="37"/>
      <c r="B340" s="38"/>
      <c r="C340" s="39"/>
      <c r="D340" s="233" t="s">
        <v>141</v>
      </c>
      <c r="E340" s="39"/>
      <c r="F340" s="234" t="s">
        <v>464</v>
      </c>
      <c r="G340" s="39"/>
      <c r="H340" s="39"/>
      <c r="I340" s="235"/>
      <c r="J340" s="39"/>
      <c r="K340" s="39"/>
      <c r="L340" s="43"/>
      <c r="M340" s="236"/>
      <c r="N340" s="237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141</v>
      </c>
      <c r="AU340" s="16" t="s">
        <v>85</v>
      </c>
    </row>
    <row r="341" s="2" customFormat="1" ht="16.5" customHeight="1">
      <c r="A341" s="37"/>
      <c r="B341" s="38"/>
      <c r="C341" s="219" t="s">
        <v>466</v>
      </c>
      <c r="D341" s="219" t="s">
        <v>135</v>
      </c>
      <c r="E341" s="220" t="s">
        <v>467</v>
      </c>
      <c r="F341" s="221" t="s">
        <v>468</v>
      </c>
      <c r="G341" s="222" t="s">
        <v>458</v>
      </c>
      <c r="H341" s="223">
        <v>1</v>
      </c>
      <c r="I341" s="224"/>
      <c r="J341" s="225">
        <f>ROUND(I341*H341,2)</f>
        <v>0</v>
      </c>
      <c r="K341" s="226"/>
      <c r="L341" s="43"/>
      <c r="M341" s="227" t="s">
        <v>1</v>
      </c>
      <c r="N341" s="228" t="s">
        <v>41</v>
      </c>
      <c r="O341" s="90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1" t="s">
        <v>459</v>
      </c>
      <c r="AT341" s="231" t="s">
        <v>135</v>
      </c>
      <c r="AU341" s="231" t="s">
        <v>85</v>
      </c>
      <c r="AY341" s="16" t="s">
        <v>133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6" t="s">
        <v>81</v>
      </c>
      <c r="BK341" s="232">
        <f>ROUND(I341*H341,2)</f>
        <v>0</v>
      </c>
      <c r="BL341" s="16" t="s">
        <v>459</v>
      </c>
      <c r="BM341" s="231" t="s">
        <v>469</v>
      </c>
    </row>
    <row r="342" s="2" customFormat="1">
      <c r="A342" s="37"/>
      <c r="B342" s="38"/>
      <c r="C342" s="39"/>
      <c r="D342" s="233" t="s">
        <v>141</v>
      </c>
      <c r="E342" s="39"/>
      <c r="F342" s="234" t="s">
        <v>468</v>
      </c>
      <c r="G342" s="39"/>
      <c r="H342" s="39"/>
      <c r="I342" s="235"/>
      <c r="J342" s="39"/>
      <c r="K342" s="39"/>
      <c r="L342" s="43"/>
      <c r="M342" s="236"/>
      <c r="N342" s="237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141</v>
      </c>
      <c r="AU342" s="16" t="s">
        <v>85</v>
      </c>
    </row>
    <row r="343" s="12" customFormat="1" ht="22.8" customHeight="1">
      <c r="A343" s="12"/>
      <c r="B343" s="203"/>
      <c r="C343" s="204"/>
      <c r="D343" s="205" t="s">
        <v>75</v>
      </c>
      <c r="E343" s="217" t="s">
        <v>470</v>
      </c>
      <c r="F343" s="217" t="s">
        <v>471</v>
      </c>
      <c r="G343" s="204"/>
      <c r="H343" s="204"/>
      <c r="I343" s="207"/>
      <c r="J343" s="218">
        <f>BK343</f>
        <v>0</v>
      </c>
      <c r="K343" s="204"/>
      <c r="L343" s="209"/>
      <c r="M343" s="210"/>
      <c r="N343" s="211"/>
      <c r="O343" s="211"/>
      <c r="P343" s="212">
        <f>SUM(P344:P347)</f>
        <v>0</v>
      </c>
      <c r="Q343" s="211"/>
      <c r="R343" s="212">
        <f>SUM(R344:R347)</f>
        <v>0</v>
      </c>
      <c r="S343" s="211"/>
      <c r="T343" s="213">
        <f>SUM(T344:T347)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4" t="s">
        <v>166</v>
      </c>
      <c r="AT343" s="215" t="s">
        <v>75</v>
      </c>
      <c r="AU343" s="215" t="s">
        <v>81</v>
      </c>
      <c r="AY343" s="214" t="s">
        <v>133</v>
      </c>
      <c r="BK343" s="216">
        <f>SUM(BK344:BK347)</f>
        <v>0</v>
      </c>
    </row>
    <row r="344" s="2" customFormat="1" ht="16.5" customHeight="1">
      <c r="A344" s="37"/>
      <c r="B344" s="38"/>
      <c r="C344" s="219" t="s">
        <v>472</v>
      </c>
      <c r="D344" s="219" t="s">
        <v>135</v>
      </c>
      <c r="E344" s="220" t="s">
        <v>473</v>
      </c>
      <c r="F344" s="221" t="s">
        <v>471</v>
      </c>
      <c r="G344" s="222" t="s">
        <v>458</v>
      </c>
      <c r="H344" s="223">
        <v>1</v>
      </c>
      <c r="I344" s="224"/>
      <c r="J344" s="225">
        <f>ROUND(I344*H344,2)</f>
        <v>0</v>
      </c>
      <c r="K344" s="226"/>
      <c r="L344" s="43"/>
      <c r="M344" s="227" t="s">
        <v>1</v>
      </c>
      <c r="N344" s="228" t="s">
        <v>41</v>
      </c>
      <c r="O344" s="90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1" t="s">
        <v>459</v>
      </c>
      <c r="AT344" s="231" t="s">
        <v>135</v>
      </c>
      <c r="AU344" s="231" t="s">
        <v>85</v>
      </c>
      <c r="AY344" s="16" t="s">
        <v>133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6" t="s">
        <v>81</v>
      </c>
      <c r="BK344" s="232">
        <f>ROUND(I344*H344,2)</f>
        <v>0</v>
      </c>
      <c r="BL344" s="16" t="s">
        <v>459</v>
      </c>
      <c r="BM344" s="231" t="s">
        <v>474</v>
      </c>
    </row>
    <row r="345" s="2" customFormat="1">
      <c r="A345" s="37"/>
      <c r="B345" s="38"/>
      <c r="C345" s="39"/>
      <c r="D345" s="233" t="s">
        <v>141</v>
      </c>
      <c r="E345" s="39"/>
      <c r="F345" s="234" t="s">
        <v>471</v>
      </c>
      <c r="G345" s="39"/>
      <c r="H345" s="39"/>
      <c r="I345" s="235"/>
      <c r="J345" s="39"/>
      <c r="K345" s="39"/>
      <c r="L345" s="43"/>
      <c r="M345" s="236"/>
      <c r="N345" s="237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141</v>
      </c>
      <c r="AU345" s="16" t="s">
        <v>85</v>
      </c>
    </row>
    <row r="346" s="2" customFormat="1" ht="16.5" customHeight="1">
      <c r="A346" s="37"/>
      <c r="B346" s="38"/>
      <c r="C346" s="219" t="s">
        <v>475</v>
      </c>
      <c r="D346" s="219" t="s">
        <v>135</v>
      </c>
      <c r="E346" s="220" t="s">
        <v>476</v>
      </c>
      <c r="F346" s="221" t="s">
        <v>477</v>
      </c>
      <c r="G346" s="222" t="s">
        <v>458</v>
      </c>
      <c r="H346" s="223">
        <v>1</v>
      </c>
      <c r="I346" s="224"/>
      <c r="J346" s="225">
        <f>ROUND(I346*H346,2)</f>
        <v>0</v>
      </c>
      <c r="K346" s="226"/>
      <c r="L346" s="43"/>
      <c r="M346" s="227" t="s">
        <v>1</v>
      </c>
      <c r="N346" s="228" t="s">
        <v>41</v>
      </c>
      <c r="O346" s="90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1" t="s">
        <v>459</v>
      </c>
      <c r="AT346" s="231" t="s">
        <v>135</v>
      </c>
      <c r="AU346" s="231" t="s">
        <v>85</v>
      </c>
      <c r="AY346" s="16" t="s">
        <v>133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6" t="s">
        <v>81</v>
      </c>
      <c r="BK346" s="232">
        <f>ROUND(I346*H346,2)</f>
        <v>0</v>
      </c>
      <c r="BL346" s="16" t="s">
        <v>459</v>
      </c>
      <c r="BM346" s="231" t="s">
        <v>478</v>
      </c>
    </row>
    <row r="347" s="2" customFormat="1">
      <c r="A347" s="37"/>
      <c r="B347" s="38"/>
      <c r="C347" s="39"/>
      <c r="D347" s="233" t="s">
        <v>141</v>
      </c>
      <c r="E347" s="39"/>
      <c r="F347" s="234" t="s">
        <v>477</v>
      </c>
      <c r="G347" s="39"/>
      <c r="H347" s="39"/>
      <c r="I347" s="235"/>
      <c r="J347" s="39"/>
      <c r="K347" s="39"/>
      <c r="L347" s="43"/>
      <c r="M347" s="236"/>
      <c r="N347" s="237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141</v>
      </c>
      <c r="AU347" s="16" t="s">
        <v>85</v>
      </c>
    </row>
    <row r="348" s="12" customFormat="1" ht="22.8" customHeight="1">
      <c r="A348" s="12"/>
      <c r="B348" s="203"/>
      <c r="C348" s="204"/>
      <c r="D348" s="205" t="s">
        <v>75</v>
      </c>
      <c r="E348" s="217" t="s">
        <v>479</v>
      </c>
      <c r="F348" s="217" t="s">
        <v>480</v>
      </c>
      <c r="G348" s="204"/>
      <c r="H348" s="204"/>
      <c r="I348" s="207"/>
      <c r="J348" s="218">
        <f>BK348</f>
        <v>0</v>
      </c>
      <c r="K348" s="204"/>
      <c r="L348" s="209"/>
      <c r="M348" s="210"/>
      <c r="N348" s="211"/>
      <c r="O348" s="211"/>
      <c r="P348" s="212">
        <f>SUM(P349:P350)</f>
        <v>0</v>
      </c>
      <c r="Q348" s="211"/>
      <c r="R348" s="212">
        <f>SUM(R349:R350)</f>
        <v>0</v>
      </c>
      <c r="S348" s="211"/>
      <c r="T348" s="213">
        <f>SUM(T349:T350)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4" t="s">
        <v>166</v>
      </c>
      <c r="AT348" s="215" t="s">
        <v>75</v>
      </c>
      <c r="AU348" s="215" t="s">
        <v>81</v>
      </c>
      <c r="AY348" s="214" t="s">
        <v>133</v>
      </c>
      <c r="BK348" s="216">
        <f>SUM(BK349:BK350)</f>
        <v>0</v>
      </c>
    </row>
    <row r="349" s="2" customFormat="1" ht="16.5" customHeight="1">
      <c r="A349" s="37"/>
      <c r="B349" s="38"/>
      <c r="C349" s="219" t="s">
        <v>481</v>
      </c>
      <c r="D349" s="219" t="s">
        <v>135</v>
      </c>
      <c r="E349" s="220" t="s">
        <v>482</v>
      </c>
      <c r="F349" s="221" t="s">
        <v>483</v>
      </c>
      <c r="G349" s="222" t="s">
        <v>458</v>
      </c>
      <c r="H349" s="223">
        <v>4</v>
      </c>
      <c r="I349" s="224"/>
      <c r="J349" s="225">
        <f>ROUND(I349*H349,2)</f>
        <v>0</v>
      </c>
      <c r="K349" s="226"/>
      <c r="L349" s="43"/>
      <c r="M349" s="227" t="s">
        <v>1</v>
      </c>
      <c r="N349" s="228" t="s">
        <v>41</v>
      </c>
      <c r="O349" s="90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1" t="s">
        <v>459</v>
      </c>
      <c r="AT349" s="231" t="s">
        <v>135</v>
      </c>
      <c r="AU349" s="231" t="s">
        <v>85</v>
      </c>
      <c r="AY349" s="16" t="s">
        <v>133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6" t="s">
        <v>81</v>
      </c>
      <c r="BK349" s="232">
        <f>ROUND(I349*H349,2)</f>
        <v>0</v>
      </c>
      <c r="BL349" s="16" t="s">
        <v>459</v>
      </c>
      <c r="BM349" s="231" t="s">
        <v>484</v>
      </c>
    </row>
    <row r="350" s="2" customFormat="1">
      <c r="A350" s="37"/>
      <c r="B350" s="38"/>
      <c r="C350" s="39"/>
      <c r="D350" s="233" t="s">
        <v>141</v>
      </c>
      <c r="E350" s="39"/>
      <c r="F350" s="234" t="s">
        <v>483</v>
      </c>
      <c r="G350" s="39"/>
      <c r="H350" s="39"/>
      <c r="I350" s="235"/>
      <c r="J350" s="39"/>
      <c r="K350" s="39"/>
      <c r="L350" s="43"/>
      <c r="M350" s="271"/>
      <c r="N350" s="272"/>
      <c r="O350" s="273"/>
      <c r="P350" s="273"/>
      <c r="Q350" s="273"/>
      <c r="R350" s="273"/>
      <c r="S350" s="273"/>
      <c r="T350" s="274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141</v>
      </c>
      <c r="AU350" s="16" t="s">
        <v>85</v>
      </c>
    </row>
    <row r="351" s="2" customFormat="1" ht="6.96" customHeight="1">
      <c r="A351" s="37"/>
      <c r="B351" s="65"/>
      <c r="C351" s="66"/>
      <c r="D351" s="66"/>
      <c r="E351" s="66"/>
      <c r="F351" s="66"/>
      <c r="G351" s="66"/>
      <c r="H351" s="66"/>
      <c r="I351" s="66"/>
      <c r="J351" s="66"/>
      <c r="K351" s="66"/>
      <c r="L351" s="43"/>
      <c r="M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</row>
  </sheetData>
  <sheetProtection sheet="1" autoFilter="0" formatColumns="0" formatRows="0" objects="1" scenarios="1" spinCount="100000" saltValue="4ujbOROS4b7gl0NR47076yYkiNA7W/Y4WP1qrHudKurq1ZzRS9+TrHf/CVBRpETsAh0i6pzZkFoY9U0INRU+FQ==" hashValue="QSsSLiVR0DKiv5EH2Ne5KfHdrLyfFUartokTriZn+JUJtvPk4uWEUwuQ6GeNCgecA9/ejGyGg6FbZfRRfIyO1g==" algorithmName="SHA-512" password="CC35"/>
  <autoFilter ref="C129:K350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  <c r="AZ2" s="135" t="s">
        <v>88</v>
      </c>
      <c r="BA2" s="135" t="s">
        <v>89</v>
      </c>
      <c r="BB2" s="135" t="s">
        <v>1</v>
      </c>
      <c r="BC2" s="135" t="s">
        <v>485</v>
      </c>
      <c r="BD2" s="135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85</v>
      </c>
      <c r="AZ3" s="135" t="s">
        <v>91</v>
      </c>
      <c r="BA3" s="135" t="s">
        <v>91</v>
      </c>
      <c r="BB3" s="135" t="s">
        <v>1</v>
      </c>
      <c r="BC3" s="135" t="s">
        <v>486</v>
      </c>
      <c r="BD3" s="135" t="s">
        <v>85</v>
      </c>
    </row>
    <row r="4" s="1" customFormat="1" ht="24.96" customHeight="1">
      <c r="B4" s="19"/>
      <c r="D4" s="138" t="s">
        <v>93</v>
      </c>
      <c r="L4" s="19"/>
      <c r="M4" s="139" t="s">
        <v>10</v>
      </c>
      <c r="AT4" s="16" t="s">
        <v>4</v>
      </c>
      <c r="AZ4" s="135" t="s">
        <v>94</v>
      </c>
      <c r="BA4" s="135" t="s">
        <v>95</v>
      </c>
      <c r="BB4" s="135" t="s">
        <v>1</v>
      </c>
      <c r="BC4" s="135" t="s">
        <v>487</v>
      </c>
      <c r="BD4" s="135" t="s">
        <v>85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Mikulov - prodloužení chodníku ul. K Vápence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488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18. 2. 2022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26</v>
      </c>
      <c r="F15" s="37"/>
      <c r="G15" s="37"/>
      <c r="H15" s="37"/>
      <c r="I15" s="140" t="s">
        <v>27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28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30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31</v>
      </c>
      <c r="F21" s="37"/>
      <c r="G21" s="37"/>
      <c r="H21" s="37"/>
      <c r="I21" s="140" t="s">
        <v>27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33</v>
      </c>
      <c r="E23" s="37"/>
      <c r="F23" s="37"/>
      <c r="G23" s="37"/>
      <c r="H23" s="37"/>
      <c r="I23" s="140" t="s">
        <v>25</v>
      </c>
      <c r="J23" s="143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tr">
        <f>IF('Rekapitulace stavby'!E20="","",'Rekapitulace stavby'!E20)</f>
        <v xml:space="preserve"> </v>
      </c>
      <c r="F24" s="37"/>
      <c r="G24" s="37"/>
      <c r="H24" s="37"/>
      <c r="I24" s="140" t="s">
        <v>27</v>
      </c>
      <c r="J24" s="143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36</v>
      </c>
      <c r="E30" s="37"/>
      <c r="F30" s="37"/>
      <c r="G30" s="37"/>
      <c r="H30" s="37"/>
      <c r="I30" s="37"/>
      <c r="J30" s="151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38</v>
      </c>
      <c r="G32" s="37"/>
      <c r="H32" s="37"/>
      <c r="I32" s="152" t="s">
        <v>37</v>
      </c>
      <c r="J32" s="152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40</v>
      </c>
      <c r="E33" s="140" t="s">
        <v>41</v>
      </c>
      <c r="F33" s="154">
        <f>ROUND((SUM(BE127:BE280)),  2)</f>
        <v>0</v>
      </c>
      <c r="G33" s="37"/>
      <c r="H33" s="37"/>
      <c r="I33" s="155">
        <v>0.20999999999999999</v>
      </c>
      <c r="J33" s="154">
        <f>ROUND(((SUM(BE127:BE280))*I33),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42</v>
      </c>
      <c r="F34" s="154">
        <f>ROUND((SUM(BF127:BF280)),  2)</f>
        <v>0</v>
      </c>
      <c r="G34" s="37"/>
      <c r="H34" s="37"/>
      <c r="I34" s="155">
        <v>0.14999999999999999</v>
      </c>
      <c r="J34" s="154">
        <f>ROUND(((SUM(BF127:BF280))*I34),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43</v>
      </c>
      <c r="F35" s="154">
        <f>ROUND((SUM(BG127:BG280)),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44</v>
      </c>
      <c r="F36" s="154">
        <f>ROUND((SUM(BH127:BH280)),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45</v>
      </c>
      <c r="F37" s="154">
        <f>ROUND((SUM(BI127:BI280)),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Mikulov - prodloužení chodníku ul. K Vápence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2 - úsek 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ul. K Vápence</v>
      </c>
      <c r="G89" s="39"/>
      <c r="H89" s="39"/>
      <c r="I89" s="31" t="s">
        <v>22</v>
      </c>
      <c r="J89" s="78" t="str">
        <f>IF(J12="","",J12)</f>
        <v>18. 2. 2022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Mikulov</v>
      </c>
      <c r="G91" s="39"/>
      <c r="H91" s="39"/>
      <c r="I91" s="31" t="s">
        <v>30</v>
      </c>
      <c r="J91" s="35" t="str">
        <f>E21</f>
        <v>Projekce DS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102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J175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J209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J215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110</v>
      </c>
      <c r="E102" s="188"/>
      <c r="F102" s="188"/>
      <c r="G102" s="188"/>
      <c r="H102" s="188"/>
      <c r="I102" s="188"/>
      <c r="J102" s="189">
        <f>J245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J262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114</v>
      </c>
      <c r="E104" s="182"/>
      <c r="F104" s="182"/>
      <c r="G104" s="182"/>
      <c r="H104" s="182"/>
      <c r="I104" s="182"/>
      <c r="J104" s="183">
        <f>J265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115</v>
      </c>
      <c r="E105" s="188"/>
      <c r="F105" s="188"/>
      <c r="G105" s="188"/>
      <c r="H105" s="188"/>
      <c r="I105" s="188"/>
      <c r="J105" s="189">
        <f>J266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116</v>
      </c>
      <c r="E106" s="188"/>
      <c r="F106" s="188"/>
      <c r="G106" s="188"/>
      <c r="H106" s="188"/>
      <c r="I106" s="188"/>
      <c r="J106" s="189">
        <f>J273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117</v>
      </c>
      <c r="E107" s="188"/>
      <c r="F107" s="188"/>
      <c r="G107" s="188"/>
      <c r="H107" s="188"/>
      <c r="I107" s="188"/>
      <c r="J107" s="189">
        <f>J278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118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4" t="str">
        <f>E7</f>
        <v>Mikulov - prodloužení chodníku ul. K Vápence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97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2 - úsek 2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ul. K Vápence</v>
      </c>
      <c r="G121" s="39"/>
      <c r="H121" s="39"/>
      <c r="I121" s="31" t="s">
        <v>22</v>
      </c>
      <c r="J121" s="78" t="str">
        <f>IF(J12="","",J12)</f>
        <v>18. 2. 2022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>Město Mikulov</v>
      </c>
      <c r="G123" s="39"/>
      <c r="H123" s="39"/>
      <c r="I123" s="31" t="s">
        <v>30</v>
      </c>
      <c r="J123" s="35" t="str">
        <f>E21</f>
        <v>Projekce DS s.r.o.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33</v>
      </c>
      <c r="J124" s="35" t="str">
        <f>E24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1"/>
      <c r="B126" s="192"/>
      <c r="C126" s="193" t="s">
        <v>119</v>
      </c>
      <c r="D126" s="194" t="s">
        <v>61</v>
      </c>
      <c r="E126" s="194" t="s">
        <v>57</v>
      </c>
      <c r="F126" s="194" t="s">
        <v>58</v>
      </c>
      <c r="G126" s="194" t="s">
        <v>120</v>
      </c>
      <c r="H126" s="194" t="s">
        <v>121</v>
      </c>
      <c r="I126" s="194" t="s">
        <v>122</v>
      </c>
      <c r="J126" s="195" t="s">
        <v>101</v>
      </c>
      <c r="K126" s="196" t="s">
        <v>123</v>
      </c>
      <c r="L126" s="197"/>
      <c r="M126" s="99" t="s">
        <v>1</v>
      </c>
      <c r="N126" s="100" t="s">
        <v>40</v>
      </c>
      <c r="O126" s="100" t="s">
        <v>124</v>
      </c>
      <c r="P126" s="100" t="s">
        <v>125</v>
      </c>
      <c r="Q126" s="100" t="s">
        <v>126</v>
      </c>
      <c r="R126" s="100" t="s">
        <v>127</v>
      </c>
      <c r="S126" s="100" t="s">
        <v>128</v>
      </c>
      <c r="T126" s="101" t="s">
        <v>129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7"/>
      <c r="B127" s="38"/>
      <c r="C127" s="106" t="s">
        <v>130</v>
      </c>
      <c r="D127" s="39"/>
      <c r="E127" s="39"/>
      <c r="F127" s="39"/>
      <c r="G127" s="39"/>
      <c r="H127" s="39"/>
      <c r="I127" s="39"/>
      <c r="J127" s="198">
        <f>BK127</f>
        <v>0</v>
      </c>
      <c r="K127" s="39"/>
      <c r="L127" s="43"/>
      <c r="M127" s="102"/>
      <c r="N127" s="199"/>
      <c r="O127" s="103"/>
      <c r="P127" s="200">
        <f>P128+P265</f>
        <v>0</v>
      </c>
      <c r="Q127" s="103"/>
      <c r="R127" s="200">
        <f>R128+R265</f>
        <v>361.35644079999997</v>
      </c>
      <c r="S127" s="103"/>
      <c r="T127" s="201">
        <f>T128+T265</f>
        <v>44.565999999999995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103</v>
      </c>
      <c r="BK127" s="202">
        <f>BK128+BK265</f>
        <v>0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131</v>
      </c>
      <c r="F128" s="206" t="s">
        <v>132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P129+P175+P209+P215+P245+P262</f>
        <v>0</v>
      </c>
      <c r="Q128" s="211"/>
      <c r="R128" s="212">
        <f>R129+R175+R209+R215+R245+R262</f>
        <v>361.35644079999997</v>
      </c>
      <c r="S128" s="211"/>
      <c r="T128" s="213">
        <f>T129+T175+T209+T215+T245+T262</f>
        <v>44.565999999999995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81</v>
      </c>
      <c r="AT128" s="215" t="s">
        <v>75</v>
      </c>
      <c r="AU128" s="215" t="s">
        <v>76</v>
      </c>
      <c r="AY128" s="214" t="s">
        <v>133</v>
      </c>
      <c r="BK128" s="216">
        <f>BK129+BK175+BK209+BK215+BK245+BK262</f>
        <v>0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81</v>
      </c>
      <c r="F129" s="217" t="s">
        <v>134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SUM(P130:P174)</f>
        <v>0</v>
      </c>
      <c r="Q129" s="211"/>
      <c r="R129" s="212">
        <f>SUM(R130:R174)</f>
        <v>0.0052950000000000002</v>
      </c>
      <c r="S129" s="211"/>
      <c r="T129" s="213">
        <f>SUM(T130:T174)</f>
        <v>44.465999999999994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81</v>
      </c>
      <c r="AT129" s="215" t="s">
        <v>75</v>
      </c>
      <c r="AU129" s="215" t="s">
        <v>81</v>
      </c>
      <c r="AY129" s="214" t="s">
        <v>133</v>
      </c>
      <c r="BK129" s="216">
        <f>SUM(BK130:BK174)</f>
        <v>0</v>
      </c>
    </row>
    <row r="130" s="2" customFormat="1" ht="33" customHeight="1">
      <c r="A130" s="37"/>
      <c r="B130" s="38"/>
      <c r="C130" s="219" t="s">
        <v>81</v>
      </c>
      <c r="D130" s="219" t="s">
        <v>135</v>
      </c>
      <c r="E130" s="220" t="s">
        <v>136</v>
      </c>
      <c r="F130" s="221" t="s">
        <v>137</v>
      </c>
      <c r="G130" s="222" t="s">
        <v>138</v>
      </c>
      <c r="H130" s="223">
        <v>2.1000000000000001</v>
      </c>
      <c r="I130" s="224"/>
      <c r="J130" s="225">
        <f>ROUND(I130*H130,2)</f>
        <v>0</v>
      </c>
      <c r="K130" s="226"/>
      <c r="L130" s="43"/>
      <c r="M130" s="227" t="s">
        <v>1</v>
      </c>
      <c r="N130" s="228" t="s">
        <v>41</v>
      </c>
      <c r="O130" s="90"/>
      <c r="P130" s="229">
        <f>O130*H130</f>
        <v>0</v>
      </c>
      <c r="Q130" s="229">
        <v>0</v>
      </c>
      <c r="R130" s="229">
        <f>Q130*H130</f>
        <v>0</v>
      </c>
      <c r="S130" s="229">
        <v>0.26000000000000001</v>
      </c>
      <c r="T130" s="230">
        <f>S130*H130</f>
        <v>0.54600000000000004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139</v>
      </c>
      <c r="AT130" s="231" t="s">
        <v>135</v>
      </c>
      <c r="AU130" s="231" t="s">
        <v>85</v>
      </c>
      <c r="AY130" s="16" t="s">
        <v>133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81</v>
      </c>
      <c r="BK130" s="232">
        <f>ROUND(I130*H130,2)</f>
        <v>0</v>
      </c>
      <c r="BL130" s="16" t="s">
        <v>139</v>
      </c>
      <c r="BM130" s="231" t="s">
        <v>489</v>
      </c>
    </row>
    <row r="131" s="2" customFormat="1">
      <c r="A131" s="37"/>
      <c r="B131" s="38"/>
      <c r="C131" s="39"/>
      <c r="D131" s="233" t="s">
        <v>141</v>
      </c>
      <c r="E131" s="39"/>
      <c r="F131" s="234" t="s">
        <v>142</v>
      </c>
      <c r="G131" s="39"/>
      <c r="H131" s="39"/>
      <c r="I131" s="235"/>
      <c r="J131" s="39"/>
      <c r="K131" s="39"/>
      <c r="L131" s="43"/>
      <c r="M131" s="236"/>
      <c r="N131" s="237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141</v>
      </c>
      <c r="AU131" s="16" t="s">
        <v>85</v>
      </c>
    </row>
    <row r="132" s="13" customFormat="1">
      <c r="A132" s="13"/>
      <c r="B132" s="238"/>
      <c r="C132" s="239"/>
      <c r="D132" s="233" t="s">
        <v>143</v>
      </c>
      <c r="E132" s="240" t="s">
        <v>1</v>
      </c>
      <c r="F132" s="241" t="s">
        <v>490</v>
      </c>
      <c r="G132" s="239"/>
      <c r="H132" s="242">
        <v>1.5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143</v>
      </c>
      <c r="AU132" s="248" t="s">
        <v>85</v>
      </c>
      <c r="AV132" s="13" t="s">
        <v>85</v>
      </c>
      <c r="AW132" s="13" t="s">
        <v>32</v>
      </c>
      <c r="AX132" s="13" t="s">
        <v>76</v>
      </c>
      <c r="AY132" s="248" t="s">
        <v>133</v>
      </c>
    </row>
    <row r="133" s="13" customFormat="1">
      <c r="A133" s="13"/>
      <c r="B133" s="238"/>
      <c r="C133" s="239"/>
      <c r="D133" s="233" t="s">
        <v>143</v>
      </c>
      <c r="E133" s="240" t="s">
        <v>1</v>
      </c>
      <c r="F133" s="241" t="s">
        <v>274</v>
      </c>
      <c r="G133" s="239"/>
      <c r="H133" s="242">
        <v>0.59999999999999998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143</v>
      </c>
      <c r="AU133" s="248" t="s">
        <v>85</v>
      </c>
      <c r="AV133" s="13" t="s">
        <v>85</v>
      </c>
      <c r="AW133" s="13" t="s">
        <v>32</v>
      </c>
      <c r="AX133" s="13" t="s">
        <v>76</v>
      </c>
      <c r="AY133" s="248" t="s">
        <v>133</v>
      </c>
    </row>
    <row r="134" s="14" customFormat="1">
      <c r="A134" s="14"/>
      <c r="B134" s="249"/>
      <c r="C134" s="250"/>
      <c r="D134" s="233" t="s">
        <v>143</v>
      </c>
      <c r="E134" s="251" t="s">
        <v>1</v>
      </c>
      <c r="F134" s="252" t="s">
        <v>146</v>
      </c>
      <c r="G134" s="250"/>
      <c r="H134" s="253">
        <v>2.1000000000000001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143</v>
      </c>
      <c r="AU134" s="259" t="s">
        <v>85</v>
      </c>
      <c r="AV134" s="14" t="s">
        <v>139</v>
      </c>
      <c r="AW134" s="14" t="s">
        <v>32</v>
      </c>
      <c r="AX134" s="14" t="s">
        <v>81</v>
      </c>
      <c r="AY134" s="259" t="s">
        <v>133</v>
      </c>
    </row>
    <row r="135" s="2" customFormat="1" ht="24.15" customHeight="1">
      <c r="A135" s="37"/>
      <c r="B135" s="38"/>
      <c r="C135" s="219" t="s">
        <v>85</v>
      </c>
      <c r="D135" s="219" t="s">
        <v>135</v>
      </c>
      <c r="E135" s="220" t="s">
        <v>147</v>
      </c>
      <c r="F135" s="221" t="s">
        <v>148</v>
      </c>
      <c r="G135" s="222" t="s">
        <v>138</v>
      </c>
      <c r="H135" s="223">
        <v>109.8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41</v>
      </c>
      <c r="O135" s="90"/>
      <c r="P135" s="229">
        <f>O135*H135</f>
        <v>0</v>
      </c>
      <c r="Q135" s="229">
        <v>0</v>
      </c>
      <c r="R135" s="229">
        <f>Q135*H135</f>
        <v>0</v>
      </c>
      <c r="S135" s="229">
        <v>0.17999999999999999</v>
      </c>
      <c r="T135" s="230">
        <f>S135*H135</f>
        <v>19.763999999999999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139</v>
      </c>
      <c r="AT135" s="231" t="s">
        <v>135</v>
      </c>
      <c r="AU135" s="231" t="s">
        <v>85</v>
      </c>
      <c r="AY135" s="16" t="s">
        <v>133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81</v>
      </c>
      <c r="BK135" s="232">
        <f>ROUND(I135*H135,2)</f>
        <v>0</v>
      </c>
      <c r="BL135" s="16" t="s">
        <v>139</v>
      </c>
      <c r="BM135" s="231" t="s">
        <v>491</v>
      </c>
    </row>
    <row r="136" s="2" customFormat="1">
      <c r="A136" s="37"/>
      <c r="B136" s="38"/>
      <c r="C136" s="39"/>
      <c r="D136" s="233" t="s">
        <v>141</v>
      </c>
      <c r="E136" s="39"/>
      <c r="F136" s="234" t="s">
        <v>150</v>
      </c>
      <c r="G136" s="39"/>
      <c r="H136" s="39"/>
      <c r="I136" s="235"/>
      <c r="J136" s="39"/>
      <c r="K136" s="39"/>
      <c r="L136" s="43"/>
      <c r="M136" s="236"/>
      <c r="N136" s="23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141</v>
      </c>
      <c r="AU136" s="16" t="s">
        <v>85</v>
      </c>
    </row>
    <row r="137" s="13" customFormat="1">
      <c r="A137" s="13"/>
      <c r="B137" s="238"/>
      <c r="C137" s="239"/>
      <c r="D137" s="233" t="s">
        <v>143</v>
      </c>
      <c r="E137" s="240" t="s">
        <v>1</v>
      </c>
      <c r="F137" s="241" t="s">
        <v>492</v>
      </c>
      <c r="G137" s="239"/>
      <c r="H137" s="242">
        <v>109.8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143</v>
      </c>
      <c r="AU137" s="248" t="s">
        <v>85</v>
      </c>
      <c r="AV137" s="13" t="s">
        <v>85</v>
      </c>
      <c r="AW137" s="13" t="s">
        <v>32</v>
      </c>
      <c r="AX137" s="13" t="s">
        <v>81</v>
      </c>
      <c r="AY137" s="248" t="s">
        <v>133</v>
      </c>
    </row>
    <row r="138" s="2" customFormat="1" ht="24.15" customHeight="1">
      <c r="A138" s="37"/>
      <c r="B138" s="38"/>
      <c r="C138" s="219" t="s">
        <v>153</v>
      </c>
      <c r="D138" s="219" t="s">
        <v>135</v>
      </c>
      <c r="E138" s="220" t="s">
        <v>154</v>
      </c>
      <c r="F138" s="221" t="s">
        <v>155</v>
      </c>
      <c r="G138" s="222" t="s">
        <v>138</v>
      </c>
      <c r="H138" s="223">
        <v>109.8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41</v>
      </c>
      <c r="O138" s="90"/>
      <c r="P138" s="229">
        <f>O138*H138</f>
        <v>0</v>
      </c>
      <c r="Q138" s="229">
        <v>0</v>
      </c>
      <c r="R138" s="229">
        <f>Q138*H138</f>
        <v>0</v>
      </c>
      <c r="S138" s="229">
        <v>0.22</v>
      </c>
      <c r="T138" s="230">
        <f>S138*H138</f>
        <v>24.155999999999999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139</v>
      </c>
      <c r="AT138" s="231" t="s">
        <v>135</v>
      </c>
      <c r="AU138" s="231" t="s">
        <v>85</v>
      </c>
      <c r="AY138" s="16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81</v>
      </c>
      <c r="BK138" s="232">
        <f>ROUND(I138*H138,2)</f>
        <v>0</v>
      </c>
      <c r="BL138" s="16" t="s">
        <v>139</v>
      </c>
      <c r="BM138" s="231" t="s">
        <v>493</v>
      </c>
    </row>
    <row r="139" s="2" customFormat="1">
      <c r="A139" s="37"/>
      <c r="B139" s="38"/>
      <c r="C139" s="39"/>
      <c r="D139" s="233" t="s">
        <v>141</v>
      </c>
      <c r="E139" s="39"/>
      <c r="F139" s="234" t="s">
        <v>157</v>
      </c>
      <c r="G139" s="39"/>
      <c r="H139" s="39"/>
      <c r="I139" s="235"/>
      <c r="J139" s="39"/>
      <c r="K139" s="39"/>
      <c r="L139" s="43"/>
      <c r="M139" s="236"/>
      <c r="N139" s="237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141</v>
      </c>
      <c r="AU139" s="16" t="s">
        <v>85</v>
      </c>
    </row>
    <row r="140" s="13" customFormat="1">
      <c r="A140" s="13"/>
      <c r="B140" s="238"/>
      <c r="C140" s="239"/>
      <c r="D140" s="233" t="s">
        <v>143</v>
      </c>
      <c r="E140" s="240" t="s">
        <v>1</v>
      </c>
      <c r="F140" s="241" t="s">
        <v>492</v>
      </c>
      <c r="G140" s="239"/>
      <c r="H140" s="242">
        <v>109.8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143</v>
      </c>
      <c r="AU140" s="248" t="s">
        <v>85</v>
      </c>
      <c r="AV140" s="13" t="s">
        <v>85</v>
      </c>
      <c r="AW140" s="13" t="s">
        <v>32</v>
      </c>
      <c r="AX140" s="13" t="s">
        <v>81</v>
      </c>
      <c r="AY140" s="248" t="s">
        <v>133</v>
      </c>
    </row>
    <row r="141" s="2" customFormat="1" ht="33" customHeight="1">
      <c r="A141" s="37"/>
      <c r="B141" s="38"/>
      <c r="C141" s="219" t="s">
        <v>139</v>
      </c>
      <c r="D141" s="219" t="s">
        <v>135</v>
      </c>
      <c r="E141" s="220" t="s">
        <v>158</v>
      </c>
      <c r="F141" s="221" t="s">
        <v>159</v>
      </c>
      <c r="G141" s="222" t="s">
        <v>160</v>
      </c>
      <c r="H141" s="223">
        <v>48.067999999999998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41</v>
      </c>
      <c r="O141" s="90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139</v>
      </c>
      <c r="AT141" s="231" t="s">
        <v>135</v>
      </c>
      <c r="AU141" s="231" t="s">
        <v>85</v>
      </c>
      <c r="AY141" s="16" t="s">
        <v>133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81</v>
      </c>
      <c r="BK141" s="232">
        <f>ROUND(I141*H141,2)</f>
        <v>0</v>
      </c>
      <c r="BL141" s="16" t="s">
        <v>139</v>
      </c>
      <c r="BM141" s="231" t="s">
        <v>494</v>
      </c>
    </row>
    <row r="142" s="2" customFormat="1">
      <c r="A142" s="37"/>
      <c r="B142" s="38"/>
      <c r="C142" s="39"/>
      <c r="D142" s="233" t="s">
        <v>141</v>
      </c>
      <c r="E142" s="39"/>
      <c r="F142" s="234" t="s">
        <v>162</v>
      </c>
      <c r="G142" s="39"/>
      <c r="H142" s="39"/>
      <c r="I142" s="235"/>
      <c r="J142" s="39"/>
      <c r="K142" s="39"/>
      <c r="L142" s="43"/>
      <c r="M142" s="236"/>
      <c r="N142" s="237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141</v>
      </c>
      <c r="AU142" s="16" t="s">
        <v>85</v>
      </c>
    </row>
    <row r="143" s="13" customFormat="1">
      <c r="A143" s="13"/>
      <c r="B143" s="238"/>
      <c r="C143" s="239"/>
      <c r="D143" s="233" t="s">
        <v>143</v>
      </c>
      <c r="E143" s="240" t="s">
        <v>1</v>
      </c>
      <c r="F143" s="241" t="s">
        <v>495</v>
      </c>
      <c r="G143" s="239"/>
      <c r="H143" s="242">
        <v>40.899999999999999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143</v>
      </c>
      <c r="AU143" s="248" t="s">
        <v>85</v>
      </c>
      <c r="AV143" s="13" t="s">
        <v>85</v>
      </c>
      <c r="AW143" s="13" t="s">
        <v>32</v>
      </c>
      <c r="AX143" s="13" t="s">
        <v>76</v>
      </c>
      <c r="AY143" s="248" t="s">
        <v>133</v>
      </c>
    </row>
    <row r="144" s="13" customFormat="1">
      <c r="A144" s="13"/>
      <c r="B144" s="238"/>
      <c r="C144" s="239"/>
      <c r="D144" s="233" t="s">
        <v>143</v>
      </c>
      <c r="E144" s="240" t="s">
        <v>1</v>
      </c>
      <c r="F144" s="241" t="s">
        <v>496</v>
      </c>
      <c r="G144" s="239"/>
      <c r="H144" s="242">
        <v>7.1680000000000001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143</v>
      </c>
      <c r="AU144" s="248" t="s">
        <v>85</v>
      </c>
      <c r="AV144" s="13" t="s">
        <v>85</v>
      </c>
      <c r="AW144" s="13" t="s">
        <v>32</v>
      </c>
      <c r="AX144" s="13" t="s">
        <v>76</v>
      </c>
      <c r="AY144" s="248" t="s">
        <v>133</v>
      </c>
    </row>
    <row r="145" s="14" customFormat="1">
      <c r="A145" s="14"/>
      <c r="B145" s="249"/>
      <c r="C145" s="250"/>
      <c r="D145" s="233" t="s">
        <v>143</v>
      </c>
      <c r="E145" s="251" t="s">
        <v>91</v>
      </c>
      <c r="F145" s="252" t="s">
        <v>146</v>
      </c>
      <c r="G145" s="250"/>
      <c r="H145" s="253">
        <v>48.067999999999998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143</v>
      </c>
      <c r="AU145" s="259" t="s">
        <v>85</v>
      </c>
      <c r="AV145" s="14" t="s">
        <v>139</v>
      </c>
      <c r="AW145" s="14" t="s">
        <v>32</v>
      </c>
      <c r="AX145" s="14" t="s">
        <v>81</v>
      </c>
      <c r="AY145" s="259" t="s">
        <v>133</v>
      </c>
    </row>
    <row r="146" s="2" customFormat="1" ht="44.25" customHeight="1">
      <c r="A146" s="37"/>
      <c r="B146" s="38"/>
      <c r="C146" s="219" t="s">
        <v>166</v>
      </c>
      <c r="D146" s="219" t="s">
        <v>135</v>
      </c>
      <c r="E146" s="220" t="s">
        <v>167</v>
      </c>
      <c r="F146" s="221" t="s">
        <v>168</v>
      </c>
      <c r="G146" s="222" t="s">
        <v>160</v>
      </c>
      <c r="H146" s="223">
        <v>20.667999999999999</v>
      </c>
      <c r="I146" s="224"/>
      <c r="J146" s="225">
        <f>ROUND(I146*H146,2)</f>
        <v>0</v>
      </c>
      <c r="K146" s="226"/>
      <c r="L146" s="43"/>
      <c r="M146" s="227" t="s">
        <v>1</v>
      </c>
      <c r="N146" s="228" t="s">
        <v>41</v>
      </c>
      <c r="O146" s="90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139</v>
      </c>
      <c r="AT146" s="231" t="s">
        <v>135</v>
      </c>
      <c r="AU146" s="231" t="s">
        <v>85</v>
      </c>
      <c r="AY146" s="16" t="s">
        <v>133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81</v>
      </c>
      <c r="BK146" s="232">
        <f>ROUND(I146*H146,2)</f>
        <v>0</v>
      </c>
      <c r="BL146" s="16" t="s">
        <v>139</v>
      </c>
      <c r="BM146" s="231" t="s">
        <v>497</v>
      </c>
    </row>
    <row r="147" s="2" customFormat="1">
      <c r="A147" s="37"/>
      <c r="B147" s="38"/>
      <c r="C147" s="39"/>
      <c r="D147" s="233" t="s">
        <v>141</v>
      </c>
      <c r="E147" s="39"/>
      <c r="F147" s="234" t="s">
        <v>170</v>
      </c>
      <c r="G147" s="39"/>
      <c r="H147" s="39"/>
      <c r="I147" s="235"/>
      <c r="J147" s="39"/>
      <c r="K147" s="39"/>
      <c r="L147" s="43"/>
      <c r="M147" s="236"/>
      <c r="N147" s="237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141</v>
      </c>
      <c r="AU147" s="16" t="s">
        <v>85</v>
      </c>
    </row>
    <row r="148" s="13" customFormat="1">
      <c r="A148" s="13"/>
      <c r="B148" s="238"/>
      <c r="C148" s="239"/>
      <c r="D148" s="233" t="s">
        <v>143</v>
      </c>
      <c r="E148" s="240" t="s">
        <v>1</v>
      </c>
      <c r="F148" s="241" t="s">
        <v>91</v>
      </c>
      <c r="G148" s="239"/>
      <c r="H148" s="242">
        <v>48.067999999999998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143</v>
      </c>
      <c r="AU148" s="248" t="s">
        <v>85</v>
      </c>
      <c r="AV148" s="13" t="s">
        <v>85</v>
      </c>
      <c r="AW148" s="13" t="s">
        <v>32</v>
      </c>
      <c r="AX148" s="13" t="s">
        <v>76</v>
      </c>
      <c r="AY148" s="248" t="s">
        <v>133</v>
      </c>
    </row>
    <row r="149" s="13" customFormat="1">
      <c r="A149" s="13"/>
      <c r="B149" s="238"/>
      <c r="C149" s="239"/>
      <c r="D149" s="233" t="s">
        <v>143</v>
      </c>
      <c r="E149" s="240" t="s">
        <v>1</v>
      </c>
      <c r="F149" s="241" t="s">
        <v>171</v>
      </c>
      <c r="G149" s="239"/>
      <c r="H149" s="242">
        <v>-8.0999999999999996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143</v>
      </c>
      <c r="AU149" s="248" t="s">
        <v>85</v>
      </c>
      <c r="AV149" s="13" t="s">
        <v>85</v>
      </c>
      <c r="AW149" s="13" t="s">
        <v>32</v>
      </c>
      <c r="AX149" s="13" t="s">
        <v>76</v>
      </c>
      <c r="AY149" s="248" t="s">
        <v>133</v>
      </c>
    </row>
    <row r="150" s="13" customFormat="1">
      <c r="A150" s="13"/>
      <c r="B150" s="238"/>
      <c r="C150" s="239"/>
      <c r="D150" s="233" t="s">
        <v>143</v>
      </c>
      <c r="E150" s="240" t="s">
        <v>1</v>
      </c>
      <c r="F150" s="241" t="s">
        <v>172</v>
      </c>
      <c r="G150" s="239"/>
      <c r="H150" s="242">
        <v>-19.300000000000001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143</v>
      </c>
      <c r="AU150" s="248" t="s">
        <v>85</v>
      </c>
      <c r="AV150" s="13" t="s">
        <v>85</v>
      </c>
      <c r="AW150" s="13" t="s">
        <v>32</v>
      </c>
      <c r="AX150" s="13" t="s">
        <v>76</v>
      </c>
      <c r="AY150" s="248" t="s">
        <v>133</v>
      </c>
    </row>
    <row r="151" s="14" customFormat="1">
      <c r="A151" s="14"/>
      <c r="B151" s="249"/>
      <c r="C151" s="250"/>
      <c r="D151" s="233" t="s">
        <v>143</v>
      </c>
      <c r="E151" s="251" t="s">
        <v>1</v>
      </c>
      <c r="F151" s="252" t="s">
        <v>146</v>
      </c>
      <c r="G151" s="250"/>
      <c r="H151" s="253">
        <v>20.667999999999999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143</v>
      </c>
      <c r="AU151" s="259" t="s">
        <v>85</v>
      </c>
      <c r="AV151" s="14" t="s">
        <v>139</v>
      </c>
      <c r="AW151" s="14" t="s">
        <v>32</v>
      </c>
      <c r="AX151" s="14" t="s">
        <v>81</v>
      </c>
      <c r="AY151" s="259" t="s">
        <v>133</v>
      </c>
    </row>
    <row r="152" s="2" customFormat="1" ht="37.8" customHeight="1">
      <c r="A152" s="37"/>
      <c r="B152" s="38"/>
      <c r="C152" s="219" t="s">
        <v>173</v>
      </c>
      <c r="D152" s="219" t="s">
        <v>135</v>
      </c>
      <c r="E152" s="220" t="s">
        <v>174</v>
      </c>
      <c r="F152" s="221" t="s">
        <v>175</v>
      </c>
      <c r="G152" s="222" t="s">
        <v>160</v>
      </c>
      <c r="H152" s="223">
        <v>454.69600000000003</v>
      </c>
      <c r="I152" s="224"/>
      <c r="J152" s="225">
        <f>ROUND(I152*H152,2)</f>
        <v>0</v>
      </c>
      <c r="K152" s="226"/>
      <c r="L152" s="43"/>
      <c r="M152" s="227" t="s">
        <v>1</v>
      </c>
      <c r="N152" s="228" t="s">
        <v>41</v>
      </c>
      <c r="O152" s="90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139</v>
      </c>
      <c r="AT152" s="231" t="s">
        <v>135</v>
      </c>
      <c r="AU152" s="231" t="s">
        <v>85</v>
      </c>
      <c r="AY152" s="16" t="s">
        <v>133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81</v>
      </c>
      <c r="BK152" s="232">
        <f>ROUND(I152*H152,2)</f>
        <v>0</v>
      </c>
      <c r="BL152" s="16" t="s">
        <v>139</v>
      </c>
      <c r="BM152" s="231" t="s">
        <v>498</v>
      </c>
    </row>
    <row r="153" s="2" customFormat="1">
      <c r="A153" s="37"/>
      <c r="B153" s="38"/>
      <c r="C153" s="39"/>
      <c r="D153" s="233" t="s">
        <v>141</v>
      </c>
      <c r="E153" s="39"/>
      <c r="F153" s="234" t="s">
        <v>177</v>
      </c>
      <c r="G153" s="39"/>
      <c r="H153" s="39"/>
      <c r="I153" s="235"/>
      <c r="J153" s="39"/>
      <c r="K153" s="39"/>
      <c r="L153" s="43"/>
      <c r="M153" s="236"/>
      <c r="N153" s="237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141</v>
      </c>
      <c r="AU153" s="16" t="s">
        <v>85</v>
      </c>
    </row>
    <row r="154" s="13" customFormat="1">
      <c r="A154" s="13"/>
      <c r="B154" s="238"/>
      <c r="C154" s="239"/>
      <c r="D154" s="233" t="s">
        <v>143</v>
      </c>
      <c r="E154" s="240" t="s">
        <v>1</v>
      </c>
      <c r="F154" s="241" t="s">
        <v>91</v>
      </c>
      <c r="G154" s="239"/>
      <c r="H154" s="242">
        <v>48.067999999999998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143</v>
      </c>
      <c r="AU154" s="248" t="s">
        <v>85</v>
      </c>
      <c r="AV154" s="13" t="s">
        <v>85</v>
      </c>
      <c r="AW154" s="13" t="s">
        <v>32</v>
      </c>
      <c r="AX154" s="13" t="s">
        <v>76</v>
      </c>
      <c r="AY154" s="248" t="s">
        <v>133</v>
      </c>
    </row>
    <row r="155" s="13" customFormat="1">
      <c r="A155" s="13"/>
      <c r="B155" s="238"/>
      <c r="C155" s="239"/>
      <c r="D155" s="233" t="s">
        <v>143</v>
      </c>
      <c r="E155" s="240" t="s">
        <v>1</v>
      </c>
      <c r="F155" s="241" t="s">
        <v>171</v>
      </c>
      <c r="G155" s="239"/>
      <c r="H155" s="242">
        <v>-8.0999999999999996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143</v>
      </c>
      <c r="AU155" s="248" t="s">
        <v>85</v>
      </c>
      <c r="AV155" s="13" t="s">
        <v>85</v>
      </c>
      <c r="AW155" s="13" t="s">
        <v>32</v>
      </c>
      <c r="AX155" s="13" t="s">
        <v>76</v>
      </c>
      <c r="AY155" s="248" t="s">
        <v>133</v>
      </c>
    </row>
    <row r="156" s="13" customFormat="1">
      <c r="A156" s="13"/>
      <c r="B156" s="238"/>
      <c r="C156" s="239"/>
      <c r="D156" s="233" t="s">
        <v>143</v>
      </c>
      <c r="E156" s="240" t="s">
        <v>1</v>
      </c>
      <c r="F156" s="241" t="s">
        <v>172</v>
      </c>
      <c r="G156" s="239"/>
      <c r="H156" s="242">
        <v>-19.300000000000001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143</v>
      </c>
      <c r="AU156" s="248" t="s">
        <v>85</v>
      </c>
      <c r="AV156" s="13" t="s">
        <v>85</v>
      </c>
      <c r="AW156" s="13" t="s">
        <v>32</v>
      </c>
      <c r="AX156" s="13" t="s">
        <v>76</v>
      </c>
      <c r="AY156" s="248" t="s">
        <v>133</v>
      </c>
    </row>
    <row r="157" s="14" customFormat="1">
      <c r="A157" s="14"/>
      <c r="B157" s="249"/>
      <c r="C157" s="250"/>
      <c r="D157" s="233" t="s">
        <v>143</v>
      </c>
      <c r="E157" s="251" t="s">
        <v>1</v>
      </c>
      <c r="F157" s="252" t="s">
        <v>146</v>
      </c>
      <c r="G157" s="250"/>
      <c r="H157" s="253">
        <v>20.667999999999999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143</v>
      </c>
      <c r="AU157" s="259" t="s">
        <v>85</v>
      </c>
      <c r="AV157" s="14" t="s">
        <v>139</v>
      </c>
      <c r="AW157" s="14" t="s">
        <v>32</v>
      </c>
      <c r="AX157" s="14" t="s">
        <v>81</v>
      </c>
      <c r="AY157" s="259" t="s">
        <v>133</v>
      </c>
    </row>
    <row r="158" s="13" customFormat="1">
      <c r="A158" s="13"/>
      <c r="B158" s="238"/>
      <c r="C158" s="239"/>
      <c r="D158" s="233" t="s">
        <v>143</v>
      </c>
      <c r="E158" s="239"/>
      <c r="F158" s="241" t="s">
        <v>499</v>
      </c>
      <c r="G158" s="239"/>
      <c r="H158" s="242">
        <v>454.69600000000003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143</v>
      </c>
      <c r="AU158" s="248" t="s">
        <v>85</v>
      </c>
      <c r="AV158" s="13" t="s">
        <v>85</v>
      </c>
      <c r="AW158" s="13" t="s">
        <v>4</v>
      </c>
      <c r="AX158" s="13" t="s">
        <v>81</v>
      </c>
      <c r="AY158" s="248" t="s">
        <v>133</v>
      </c>
    </row>
    <row r="159" s="2" customFormat="1" ht="24.15" customHeight="1">
      <c r="A159" s="37"/>
      <c r="B159" s="38"/>
      <c r="C159" s="219" t="s">
        <v>179</v>
      </c>
      <c r="D159" s="219" t="s">
        <v>135</v>
      </c>
      <c r="E159" s="220" t="s">
        <v>180</v>
      </c>
      <c r="F159" s="221" t="s">
        <v>181</v>
      </c>
      <c r="G159" s="222" t="s">
        <v>160</v>
      </c>
      <c r="H159" s="223">
        <v>8.0999999999999996</v>
      </c>
      <c r="I159" s="224"/>
      <c r="J159" s="225">
        <f>ROUND(I159*H159,2)</f>
        <v>0</v>
      </c>
      <c r="K159" s="226"/>
      <c r="L159" s="43"/>
      <c r="M159" s="227" t="s">
        <v>1</v>
      </c>
      <c r="N159" s="228" t="s">
        <v>41</v>
      </c>
      <c r="O159" s="90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139</v>
      </c>
      <c r="AT159" s="231" t="s">
        <v>135</v>
      </c>
      <c r="AU159" s="231" t="s">
        <v>85</v>
      </c>
      <c r="AY159" s="16" t="s">
        <v>133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81</v>
      </c>
      <c r="BK159" s="232">
        <f>ROUND(I159*H159,2)</f>
        <v>0</v>
      </c>
      <c r="BL159" s="16" t="s">
        <v>139</v>
      </c>
      <c r="BM159" s="231" t="s">
        <v>500</v>
      </c>
    </row>
    <row r="160" s="2" customFormat="1">
      <c r="A160" s="37"/>
      <c r="B160" s="38"/>
      <c r="C160" s="39"/>
      <c r="D160" s="233" t="s">
        <v>141</v>
      </c>
      <c r="E160" s="39"/>
      <c r="F160" s="234" t="s">
        <v>183</v>
      </c>
      <c r="G160" s="39"/>
      <c r="H160" s="39"/>
      <c r="I160" s="235"/>
      <c r="J160" s="39"/>
      <c r="K160" s="39"/>
      <c r="L160" s="43"/>
      <c r="M160" s="236"/>
      <c r="N160" s="237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141</v>
      </c>
      <c r="AU160" s="16" t="s">
        <v>85</v>
      </c>
    </row>
    <row r="161" s="13" customFormat="1">
      <c r="A161" s="13"/>
      <c r="B161" s="238"/>
      <c r="C161" s="239"/>
      <c r="D161" s="233" t="s">
        <v>143</v>
      </c>
      <c r="E161" s="240" t="s">
        <v>88</v>
      </c>
      <c r="F161" s="241" t="s">
        <v>501</v>
      </c>
      <c r="G161" s="239"/>
      <c r="H161" s="242">
        <v>8.0999999999999996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143</v>
      </c>
      <c r="AU161" s="248" t="s">
        <v>85</v>
      </c>
      <c r="AV161" s="13" t="s">
        <v>85</v>
      </c>
      <c r="AW161" s="13" t="s">
        <v>32</v>
      </c>
      <c r="AX161" s="13" t="s">
        <v>81</v>
      </c>
      <c r="AY161" s="248" t="s">
        <v>133</v>
      </c>
    </row>
    <row r="162" s="2" customFormat="1" ht="24.15" customHeight="1">
      <c r="A162" s="37"/>
      <c r="B162" s="38"/>
      <c r="C162" s="219" t="s">
        <v>185</v>
      </c>
      <c r="D162" s="219" t="s">
        <v>135</v>
      </c>
      <c r="E162" s="220" t="s">
        <v>186</v>
      </c>
      <c r="F162" s="221" t="s">
        <v>187</v>
      </c>
      <c r="G162" s="222" t="s">
        <v>160</v>
      </c>
      <c r="H162" s="223">
        <v>19.300000000000001</v>
      </c>
      <c r="I162" s="224"/>
      <c r="J162" s="225">
        <f>ROUND(I162*H162,2)</f>
        <v>0</v>
      </c>
      <c r="K162" s="226"/>
      <c r="L162" s="43"/>
      <c r="M162" s="227" t="s">
        <v>1</v>
      </c>
      <c r="N162" s="228" t="s">
        <v>41</v>
      </c>
      <c r="O162" s="90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139</v>
      </c>
      <c r="AT162" s="231" t="s">
        <v>135</v>
      </c>
      <c r="AU162" s="231" t="s">
        <v>85</v>
      </c>
      <c r="AY162" s="16" t="s">
        <v>133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81</v>
      </c>
      <c r="BK162" s="232">
        <f>ROUND(I162*H162,2)</f>
        <v>0</v>
      </c>
      <c r="BL162" s="16" t="s">
        <v>139</v>
      </c>
      <c r="BM162" s="231" t="s">
        <v>502</v>
      </c>
    </row>
    <row r="163" s="2" customFormat="1">
      <c r="A163" s="37"/>
      <c r="B163" s="38"/>
      <c r="C163" s="39"/>
      <c r="D163" s="233" t="s">
        <v>141</v>
      </c>
      <c r="E163" s="39"/>
      <c r="F163" s="234" t="s">
        <v>189</v>
      </c>
      <c r="G163" s="39"/>
      <c r="H163" s="39"/>
      <c r="I163" s="235"/>
      <c r="J163" s="39"/>
      <c r="K163" s="39"/>
      <c r="L163" s="43"/>
      <c r="M163" s="236"/>
      <c r="N163" s="237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141</v>
      </c>
      <c r="AU163" s="16" t="s">
        <v>85</v>
      </c>
    </row>
    <row r="164" s="13" customFormat="1">
      <c r="A164" s="13"/>
      <c r="B164" s="238"/>
      <c r="C164" s="239"/>
      <c r="D164" s="233" t="s">
        <v>143</v>
      </c>
      <c r="E164" s="240" t="s">
        <v>94</v>
      </c>
      <c r="F164" s="241" t="s">
        <v>503</v>
      </c>
      <c r="G164" s="239"/>
      <c r="H164" s="242">
        <v>19.300000000000001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143</v>
      </c>
      <c r="AU164" s="248" t="s">
        <v>85</v>
      </c>
      <c r="AV164" s="13" t="s">
        <v>85</v>
      </c>
      <c r="AW164" s="13" t="s">
        <v>32</v>
      </c>
      <c r="AX164" s="13" t="s">
        <v>81</v>
      </c>
      <c r="AY164" s="248" t="s">
        <v>133</v>
      </c>
    </row>
    <row r="165" s="2" customFormat="1" ht="24.15" customHeight="1">
      <c r="A165" s="37"/>
      <c r="B165" s="38"/>
      <c r="C165" s="219" t="s">
        <v>192</v>
      </c>
      <c r="D165" s="219" t="s">
        <v>135</v>
      </c>
      <c r="E165" s="220" t="s">
        <v>193</v>
      </c>
      <c r="F165" s="221" t="s">
        <v>194</v>
      </c>
      <c r="G165" s="222" t="s">
        <v>138</v>
      </c>
      <c r="H165" s="223">
        <v>176.5</v>
      </c>
      <c r="I165" s="224"/>
      <c r="J165" s="225">
        <f>ROUND(I165*H165,2)</f>
        <v>0</v>
      </c>
      <c r="K165" s="226"/>
      <c r="L165" s="43"/>
      <c r="M165" s="227" t="s">
        <v>1</v>
      </c>
      <c r="N165" s="228" t="s">
        <v>41</v>
      </c>
      <c r="O165" s="90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139</v>
      </c>
      <c r="AT165" s="231" t="s">
        <v>135</v>
      </c>
      <c r="AU165" s="231" t="s">
        <v>85</v>
      </c>
      <c r="AY165" s="16" t="s">
        <v>133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81</v>
      </c>
      <c r="BK165" s="232">
        <f>ROUND(I165*H165,2)</f>
        <v>0</v>
      </c>
      <c r="BL165" s="16" t="s">
        <v>139</v>
      </c>
      <c r="BM165" s="231" t="s">
        <v>504</v>
      </c>
    </row>
    <row r="166" s="2" customFormat="1">
      <c r="A166" s="37"/>
      <c r="B166" s="38"/>
      <c r="C166" s="39"/>
      <c r="D166" s="233" t="s">
        <v>141</v>
      </c>
      <c r="E166" s="39"/>
      <c r="F166" s="234" t="s">
        <v>196</v>
      </c>
      <c r="G166" s="39"/>
      <c r="H166" s="39"/>
      <c r="I166" s="235"/>
      <c r="J166" s="39"/>
      <c r="K166" s="39"/>
      <c r="L166" s="43"/>
      <c r="M166" s="236"/>
      <c r="N166" s="237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141</v>
      </c>
      <c r="AU166" s="16" t="s">
        <v>85</v>
      </c>
    </row>
    <row r="167" s="13" customFormat="1">
      <c r="A167" s="13"/>
      <c r="B167" s="238"/>
      <c r="C167" s="239"/>
      <c r="D167" s="233" t="s">
        <v>143</v>
      </c>
      <c r="E167" s="240" t="s">
        <v>1</v>
      </c>
      <c r="F167" s="241" t="s">
        <v>505</v>
      </c>
      <c r="G167" s="239"/>
      <c r="H167" s="242">
        <v>176.5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143</v>
      </c>
      <c r="AU167" s="248" t="s">
        <v>85</v>
      </c>
      <c r="AV167" s="13" t="s">
        <v>85</v>
      </c>
      <c r="AW167" s="13" t="s">
        <v>32</v>
      </c>
      <c r="AX167" s="13" t="s">
        <v>81</v>
      </c>
      <c r="AY167" s="248" t="s">
        <v>133</v>
      </c>
    </row>
    <row r="168" s="2" customFormat="1" ht="16.5" customHeight="1">
      <c r="A168" s="37"/>
      <c r="B168" s="38"/>
      <c r="C168" s="260" t="s">
        <v>199</v>
      </c>
      <c r="D168" s="260" t="s">
        <v>200</v>
      </c>
      <c r="E168" s="261" t="s">
        <v>201</v>
      </c>
      <c r="F168" s="262" t="s">
        <v>202</v>
      </c>
      <c r="G168" s="263" t="s">
        <v>203</v>
      </c>
      <c r="H168" s="264">
        <v>5.2949999999999999</v>
      </c>
      <c r="I168" s="265"/>
      <c r="J168" s="266">
        <f>ROUND(I168*H168,2)</f>
        <v>0</v>
      </c>
      <c r="K168" s="267"/>
      <c r="L168" s="268"/>
      <c r="M168" s="269" t="s">
        <v>1</v>
      </c>
      <c r="N168" s="270" t="s">
        <v>41</v>
      </c>
      <c r="O168" s="90"/>
      <c r="P168" s="229">
        <f>O168*H168</f>
        <v>0</v>
      </c>
      <c r="Q168" s="229">
        <v>0.001</v>
      </c>
      <c r="R168" s="229">
        <f>Q168*H168</f>
        <v>0.0052950000000000002</v>
      </c>
      <c r="S168" s="229">
        <v>0</v>
      </c>
      <c r="T168" s="23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1" t="s">
        <v>185</v>
      </c>
      <c r="AT168" s="231" t="s">
        <v>200</v>
      </c>
      <c r="AU168" s="231" t="s">
        <v>85</v>
      </c>
      <c r="AY168" s="16" t="s">
        <v>133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6" t="s">
        <v>81</v>
      </c>
      <c r="BK168" s="232">
        <f>ROUND(I168*H168,2)</f>
        <v>0</v>
      </c>
      <c r="BL168" s="16" t="s">
        <v>139</v>
      </c>
      <c r="BM168" s="231" t="s">
        <v>506</v>
      </c>
    </row>
    <row r="169" s="2" customFormat="1">
      <c r="A169" s="37"/>
      <c r="B169" s="38"/>
      <c r="C169" s="39"/>
      <c r="D169" s="233" t="s">
        <v>141</v>
      </c>
      <c r="E169" s="39"/>
      <c r="F169" s="234" t="s">
        <v>202</v>
      </c>
      <c r="G169" s="39"/>
      <c r="H169" s="39"/>
      <c r="I169" s="235"/>
      <c r="J169" s="39"/>
      <c r="K169" s="39"/>
      <c r="L169" s="43"/>
      <c r="M169" s="236"/>
      <c r="N169" s="237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141</v>
      </c>
      <c r="AU169" s="16" t="s">
        <v>85</v>
      </c>
    </row>
    <row r="170" s="13" customFormat="1">
      <c r="A170" s="13"/>
      <c r="B170" s="238"/>
      <c r="C170" s="239"/>
      <c r="D170" s="233" t="s">
        <v>143</v>
      </c>
      <c r="E170" s="239"/>
      <c r="F170" s="241" t="s">
        <v>507</v>
      </c>
      <c r="G170" s="239"/>
      <c r="H170" s="242">
        <v>5.2949999999999999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143</v>
      </c>
      <c r="AU170" s="248" t="s">
        <v>85</v>
      </c>
      <c r="AV170" s="13" t="s">
        <v>85</v>
      </c>
      <c r="AW170" s="13" t="s">
        <v>4</v>
      </c>
      <c r="AX170" s="13" t="s">
        <v>81</v>
      </c>
      <c r="AY170" s="248" t="s">
        <v>133</v>
      </c>
    </row>
    <row r="171" s="2" customFormat="1" ht="24.15" customHeight="1">
      <c r="A171" s="37"/>
      <c r="B171" s="38"/>
      <c r="C171" s="219" t="s">
        <v>206</v>
      </c>
      <c r="D171" s="219" t="s">
        <v>135</v>
      </c>
      <c r="E171" s="220" t="s">
        <v>207</v>
      </c>
      <c r="F171" s="221" t="s">
        <v>208</v>
      </c>
      <c r="G171" s="222" t="s">
        <v>138</v>
      </c>
      <c r="H171" s="223">
        <v>293.14999999999998</v>
      </c>
      <c r="I171" s="224"/>
      <c r="J171" s="225">
        <f>ROUND(I171*H171,2)</f>
        <v>0</v>
      </c>
      <c r="K171" s="226"/>
      <c r="L171" s="43"/>
      <c r="M171" s="227" t="s">
        <v>1</v>
      </c>
      <c r="N171" s="228" t="s">
        <v>41</v>
      </c>
      <c r="O171" s="90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1" t="s">
        <v>139</v>
      </c>
      <c r="AT171" s="231" t="s">
        <v>135</v>
      </c>
      <c r="AU171" s="231" t="s">
        <v>85</v>
      </c>
      <c r="AY171" s="16" t="s">
        <v>133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81</v>
      </c>
      <c r="BK171" s="232">
        <f>ROUND(I171*H171,2)</f>
        <v>0</v>
      </c>
      <c r="BL171" s="16" t="s">
        <v>139</v>
      </c>
      <c r="BM171" s="231" t="s">
        <v>508</v>
      </c>
    </row>
    <row r="172" s="2" customFormat="1">
      <c r="A172" s="37"/>
      <c r="B172" s="38"/>
      <c r="C172" s="39"/>
      <c r="D172" s="233" t="s">
        <v>141</v>
      </c>
      <c r="E172" s="39"/>
      <c r="F172" s="234" t="s">
        <v>210</v>
      </c>
      <c r="G172" s="39"/>
      <c r="H172" s="39"/>
      <c r="I172" s="235"/>
      <c r="J172" s="39"/>
      <c r="K172" s="39"/>
      <c r="L172" s="43"/>
      <c r="M172" s="236"/>
      <c r="N172" s="237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141</v>
      </c>
      <c r="AU172" s="16" t="s">
        <v>85</v>
      </c>
    </row>
    <row r="173" s="13" customFormat="1">
      <c r="A173" s="13"/>
      <c r="B173" s="238"/>
      <c r="C173" s="239"/>
      <c r="D173" s="233" t="s">
        <v>143</v>
      </c>
      <c r="E173" s="240" t="s">
        <v>1</v>
      </c>
      <c r="F173" s="241" t="s">
        <v>509</v>
      </c>
      <c r="G173" s="239"/>
      <c r="H173" s="242">
        <v>266.5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143</v>
      </c>
      <c r="AU173" s="248" t="s">
        <v>85</v>
      </c>
      <c r="AV173" s="13" t="s">
        <v>85</v>
      </c>
      <c r="AW173" s="13" t="s">
        <v>32</v>
      </c>
      <c r="AX173" s="13" t="s">
        <v>81</v>
      </c>
      <c r="AY173" s="248" t="s">
        <v>133</v>
      </c>
    </row>
    <row r="174" s="13" customFormat="1">
      <c r="A174" s="13"/>
      <c r="B174" s="238"/>
      <c r="C174" s="239"/>
      <c r="D174" s="233" t="s">
        <v>143</v>
      </c>
      <c r="E174" s="239"/>
      <c r="F174" s="241" t="s">
        <v>510</v>
      </c>
      <c r="G174" s="239"/>
      <c r="H174" s="242">
        <v>293.14999999999998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143</v>
      </c>
      <c r="AU174" s="248" t="s">
        <v>85</v>
      </c>
      <c r="AV174" s="13" t="s">
        <v>85</v>
      </c>
      <c r="AW174" s="13" t="s">
        <v>4</v>
      </c>
      <c r="AX174" s="13" t="s">
        <v>81</v>
      </c>
      <c r="AY174" s="248" t="s">
        <v>133</v>
      </c>
    </row>
    <row r="175" s="12" customFormat="1" ht="22.8" customHeight="1">
      <c r="A175" s="12"/>
      <c r="B175" s="203"/>
      <c r="C175" s="204"/>
      <c r="D175" s="205" t="s">
        <v>75</v>
      </c>
      <c r="E175" s="217" t="s">
        <v>166</v>
      </c>
      <c r="F175" s="217" t="s">
        <v>226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SUM(P176:P208)</f>
        <v>0</v>
      </c>
      <c r="Q175" s="211"/>
      <c r="R175" s="212">
        <f>SUM(R176:R208)</f>
        <v>250.25325299999997</v>
      </c>
      <c r="S175" s="211"/>
      <c r="T175" s="213">
        <f>SUM(T176:T208)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81</v>
      </c>
      <c r="AT175" s="215" t="s">
        <v>75</v>
      </c>
      <c r="AU175" s="215" t="s">
        <v>81</v>
      </c>
      <c r="AY175" s="214" t="s">
        <v>133</v>
      </c>
      <c r="BK175" s="216">
        <f>SUM(BK176:BK208)</f>
        <v>0</v>
      </c>
    </row>
    <row r="176" s="2" customFormat="1" ht="16.5" customHeight="1">
      <c r="A176" s="37"/>
      <c r="B176" s="38"/>
      <c r="C176" s="219" t="s">
        <v>227</v>
      </c>
      <c r="D176" s="219" t="s">
        <v>135</v>
      </c>
      <c r="E176" s="220" t="s">
        <v>228</v>
      </c>
      <c r="F176" s="221" t="s">
        <v>229</v>
      </c>
      <c r="G176" s="222" t="s">
        <v>138</v>
      </c>
      <c r="H176" s="223">
        <v>269.89999999999998</v>
      </c>
      <c r="I176" s="224"/>
      <c r="J176" s="225">
        <f>ROUND(I176*H176,2)</f>
        <v>0</v>
      </c>
      <c r="K176" s="226"/>
      <c r="L176" s="43"/>
      <c r="M176" s="227" t="s">
        <v>1</v>
      </c>
      <c r="N176" s="228" t="s">
        <v>41</v>
      </c>
      <c r="O176" s="90"/>
      <c r="P176" s="229">
        <f>O176*H176</f>
        <v>0</v>
      </c>
      <c r="Q176" s="229">
        <v>0.091999999999999998</v>
      </c>
      <c r="R176" s="229">
        <f>Q176*H176</f>
        <v>24.830799999999996</v>
      </c>
      <c r="S176" s="229">
        <v>0</v>
      </c>
      <c r="T176" s="23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139</v>
      </c>
      <c r="AT176" s="231" t="s">
        <v>135</v>
      </c>
      <c r="AU176" s="231" t="s">
        <v>85</v>
      </c>
      <c r="AY176" s="16" t="s">
        <v>133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81</v>
      </c>
      <c r="BK176" s="232">
        <f>ROUND(I176*H176,2)</f>
        <v>0</v>
      </c>
      <c r="BL176" s="16" t="s">
        <v>139</v>
      </c>
      <c r="BM176" s="231" t="s">
        <v>511</v>
      </c>
    </row>
    <row r="177" s="2" customFormat="1">
      <c r="A177" s="37"/>
      <c r="B177" s="38"/>
      <c r="C177" s="39"/>
      <c r="D177" s="233" t="s">
        <v>141</v>
      </c>
      <c r="E177" s="39"/>
      <c r="F177" s="234" t="s">
        <v>231</v>
      </c>
      <c r="G177" s="39"/>
      <c r="H177" s="39"/>
      <c r="I177" s="235"/>
      <c r="J177" s="39"/>
      <c r="K177" s="39"/>
      <c r="L177" s="43"/>
      <c r="M177" s="236"/>
      <c r="N177" s="237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141</v>
      </c>
      <c r="AU177" s="16" t="s">
        <v>85</v>
      </c>
    </row>
    <row r="178" s="13" customFormat="1">
      <c r="A178" s="13"/>
      <c r="B178" s="238"/>
      <c r="C178" s="239"/>
      <c r="D178" s="233" t="s">
        <v>143</v>
      </c>
      <c r="E178" s="240" t="s">
        <v>1</v>
      </c>
      <c r="F178" s="241" t="s">
        <v>512</v>
      </c>
      <c r="G178" s="239"/>
      <c r="H178" s="242">
        <v>269.89999999999998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143</v>
      </c>
      <c r="AU178" s="248" t="s">
        <v>85</v>
      </c>
      <c r="AV178" s="13" t="s">
        <v>85</v>
      </c>
      <c r="AW178" s="13" t="s">
        <v>32</v>
      </c>
      <c r="AX178" s="13" t="s">
        <v>81</v>
      </c>
      <c r="AY178" s="248" t="s">
        <v>133</v>
      </c>
    </row>
    <row r="179" s="2" customFormat="1" ht="16.5" customHeight="1">
      <c r="A179" s="37"/>
      <c r="B179" s="38"/>
      <c r="C179" s="219" t="s">
        <v>244</v>
      </c>
      <c r="D179" s="219" t="s">
        <v>135</v>
      </c>
      <c r="E179" s="220" t="s">
        <v>245</v>
      </c>
      <c r="F179" s="221" t="s">
        <v>246</v>
      </c>
      <c r="G179" s="222" t="s">
        <v>138</v>
      </c>
      <c r="H179" s="223">
        <v>269.89999999999998</v>
      </c>
      <c r="I179" s="224"/>
      <c r="J179" s="225">
        <f>ROUND(I179*H179,2)</f>
        <v>0</v>
      </c>
      <c r="K179" s="226"/>
      <c r="L179" s="43"/>
      <c r="M179" s="227" t="s">
        <v>1</v>
      </c>
      <c r="N179" s="228" t="s">
        <v>41</v>
      </c>
      <c r="O179" s="90"/>
      <c r="P179" s="229">
        <f>O179*H179</f>
        <v>0</v>
      </c>
      <c r="Q179" s="229">
        <v>0.46000000000000002</v>
      </c>
      <c r="R179" s="229">
        <f>Q179*H179</f>
        <v>124.154</v>
      </c>
      <c r="S179" s="229">
        <v>0</v>
      </c>
      <c r="T179" s="23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139</v>
      </c>
      <c r="AT179" s="231" t="s">
        <v>135</v>
      </c>
      <c r="AU179" s="231" t="s">
        <v>85</v>
      </c>
      <c r="AY179" s="16" t="s">
        <v>133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81</v>
      </c>
      <c r="BK179" s="232">
        <f>ROUND(I179*H179,2)</f>
        <v>0</v>
      </c>
      <c r="BL179" s="16" t="s">
        <v>139</v>
      </c>
      <c r="BM179" s="231" t="s">
        <v>513</v>
      </c>
    </row>
    <row r="180" s="2" customFormat="1">
      <c r="A180" s="37"/>
      <c r="B180" s="38"/>
      <c r="C180" s="39"/>
      <c r="D180" s="233" t="s">
        <v>141</v>
      </c>
      <c r="E180" s="39"/>
      <c r="F180" s="234" t="s">
        <v>248</v>
      </c>
      <c r="G180" s="39"/>
      <c r="H180" s="39"/>
      <c r="I180" s="235"/>
      <c r="J180" s="39"/>
      <c r="K180" s="39"/>
      <c r="L180" s="43"/>
      <c r="M180" s="236"/>
      <c r="N180" s="237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141</v>
      </c>
      <c r="AU180" s="16" t="s">
        <v>85</v>
      </c>
    </row>
    <row r="181" s="13" customFormat="1">
      <c r="A181" s="13"/>
      <c r="B181" s="238"/>
      <c r="C181" s="239"/>
      <c r="D181" s="233" t="s">
        <v>143</v>
      </c>
      <c r="E181" s="240" t="s">
        <v>1</v>
      </c>
      <c r="F181" s="241" t="s">
        <v>514</v>
      </c>
      <c r="G181" s="239"/>
      <c r="H181" s="242">
        <v>269.89999999999998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143</v>
      </c>
      <c r="AU181" s="248" t="s">
        <v>85</v>
      </c>
      <c r="AV181" s="13" t="s">
        <v>85</v>
      </c>
      <c r="AW181" s="13" t="s">
        <v>32</v>
      </c>
      <c r="AX181" s="13" t="s">
        <v>81</v>
      </c>
      <c r="AY181" s="248" t="s">
        <v>133</v>
      </c>
    </row>
    <row r="182" s="2" customFormat="1" ht="33" customHeight="1">
      <c r="A182" s="37"/>
      <c r="B182" s="38"/>
      <c r="C182" s="219" t="s">
        <v>251</v>
      </c>
      <c r="D182" s="219" t="s">
        <v>135</v>
      </c>
      <c r="E182" s="220" t="s">
        <v>252</v>
      </c>
      <c r="F182" s="221" t="s">
        <v>253</v>
      </c>
      <c r="G182" s="222" t="s">
        <v>138</v>
      </c>
      <c r="H182" s="223">
        <v>65.879999999999995</v>
      </c>
      <c r="I182" s="224"/>
      <c r="J182" s="225">
        <f>ROUND(I182*H182,2)</f>
        <v>0</v>
      </c>
      <c r="K182" s="226"/>
      <c r="L182" s="43"/>
      <c r="M182" s="227" t="s">
        <v>1</v>
      </c>
      <c r="N182" s="228" t="s">
        <v>41</v>
      </c>
      <c r="O182" s="90"/>
      <c r="P182" s="229">
        <f>O182*H182</f>
        <v>0</v>
      </c>
      <c r="Q182" s="229">
        <v>0.38</v>
      </c>
      <c r="R182" s="229">
        <f>Q182*H182</f>
        <v>25.034399999999998</v>
      </c>
      <c r="S182" s="229">
        <v>0</v>
      </c>
      <c r="T182" s="23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1" t="s">
        <v>139</v>
      </c>
      <c r="AT182" s="231" t="s">
        <v>135</v>
      </c>
      <c r="AU182" s="231" t="s">
        <v>85</v>
      </c>
      <c r="AY182" s="16" t="s">
        <v>133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6" t="s">
        <v>81</v>
      </c>
      <c r="BK182" s="232">
        <f>ROUND(I182*H182,2)</f>
        <v>0</v>
      </c>
      <c r="BL182" s="16" t="s">
        <v>139</v>
      </c>
      <c r="BM182" s="231" t="s">
        <v>515</v>
      </c>
    </row>
    <row r="183" s="2" customFormat="1">
      <c r="A183" s="37"/>
      <c r="B183" s="38"/>
      <c r="C183" s="39"/>
      <c r="D183" s="233" t="s">
        <v>141</v>
      </c>
      <c r="E183" s="39"/>
      <c r="F183" s="234" t="s">
        <v>255</v>
      </c>
      <c r="G183" s="39"/>
      <c r="H183" s="39"/>
      <c r="I183" s="235"/>
      <c r="J183" s="39"/>
      <c r="K183" s="39"/>
      <c r="L183" s="43"/>
      <c r="M183" s="236"/>
      <c r="N183" s="237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141</v>
      </c>
      <c r="AU183" s="16" t="s">
        <v>85</v>
      </c>
    </row>
    <row r="184" s="13" customFormat="1">
      <c r="A184" s="13"/>
      <c r="B184" s="238"/>
      <c r="C184" s="239"/>
      <c r="D184" s="233" t="s">
        <v>143</v>
      </c>
      <c r="E184" s="240" t="s">
        <v>1</v>
      </c>
      <c r="F184" s="241" t="s">
        <v>516</v>
      </c>
      <c r="G184" s="239"/>
      <c r="H184" s="242">
        <v>65.879999999999995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143</v>
      </c>
      <c r="AU184" s="248" t="s">
        <v>85</v>
      </c>
      <c r="AV184" s="13" t="s">
        <v>85</v>
      </c>
      <c r="AW184" s="13" t="s">
        <v>32</v>
      </c>
      <c r="AX184" s="13" t="s">
        <v>81</v>
      </c>
      <c r="AY184" s="248" t="s">
        <v>133</v>
      </c>
    </row>
    <row r="185" s="2" customFormat="1" ht="33" customHeight="1">
      <c r="A185" s="37"/>
      <c r="B185" s="38"/>
      <c r="C185" s="219" t="s">
        <v>258</v>
      </c>
      <c r="D185" s="219" t="s">
        <v>135</v>
      </c>
      <c r="E185" s="220" t="s">
        <v>264</v>
      </c>
      <c r="F185" s="221" t="s">
        <v>265</v>
      </c>
      <c r="G185" s="222" t="s">
        <v>138</v>
      </c>
      <c r="H185" s="223">
        <v>118.59999999999999</v>
      </c>
      <c r="I185" s="224"/>
      <c r="J185" s="225">
        <f>ROUND(I185*H185,2)</f>
        <v>0</v>
      </c>
      <c r="K185" s="226"/>
      <c r="L185" s="43"/>
      <c r="M185" s="227" t="s">
        <v>1</v>
      </c>
      <c r="N185" s="228" t="s">
        <v>41</v>
      </c>
      <c r="O185" s="90"/>
      <c r="P185" s="229">
        <f>O185*H185</f>
        <v>0</v>
      </c>
      <c r="Q185" s="229">
        <v>0.12966</v>
      </c>
      <c r="R185" s="229">
        <f>Q185*H185</f>
        <v>15.377675999999999</v>
      </c>
      <c r="S185" s="229">
        <v>0</v>
      </c>
      <c r="T185" s="23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1" t="s">
        <v>139</v>
      </c>
      <c r="AT185" s="231" t="s">
        <v>135</v>
      </c>
      <c r="AU185" s="231" t="s">
        <v>85</v>
      </c>
      <c r="AY185" s="16" t="s">
        <v>133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81</v>
      </c>
      <c r="BK185" s="232">
        <f>ROUND(I185*H185,2)</f>
        <v>0</v>
      </c>
      <c r="BL185" s="16" t="s">
        <v>139</v>
      </c>
      <c r="BM185" s="231" t="s">
        <v>517</v>
      </c>
    </row>
    <row r="186" s="2" customFormat="1">
      <c r="A186" s="37"/>
      <c r="B186" s="38"/>
      <c r="C186" s="39"/>
      <c r="D186" s="233" t="s">
        <v>141</v>
      </c>
      <c r="E186" s="39"/>
      <c r="F186" s="234" t="s">
        <v>267</v>
      </c>
      <c r="G186" s="39"/>
      <c r="H186" s="39"/>
      <c r="I186" s="235"/>
      <c r="J186" s="39"/>
      <c r="K186" s="39"/>
      <c r="L186" s="43"/>
      <c r="M186" s="236"/>
      <c r="N186" s="237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141</v>
      </c>
      <c r="AU186" s="16" t="s">
        <v>85</v>
      </c>
    </row>
    <row r="187" s="13" customFormat="1">
      <c r="A187" s="13"/>
      <c r="B187" s="238"/>
      <c r="C187" s="239"/>
      <c r="D187" s="233" t="s">
        <v>143</v>
      </c>
      <c r="E187" s="240" t="s">
        <v>1</v>
      </c>
      <c r="F187" s="241" t="s">
        <v>518</v>
      </c>
      <c r="G187" s="239"/>
      <c r="H187" s="242">
        <v>118.59999999999999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143</v>
      </c>
      <c r="AU187" s="248" t="s">
        <v>85</v>
      </c>
      <c r="AV187" s="13" t="s">
        <v>85</v>
      </c>
      <c r="AW187" s="13" t="s">
        <v>32</v>
      </c>
      <c r="AX187" s="13" t="s">
        <v>81</v>
      </c>
      <c r="AY187" s="248" t="s">
        <v>133</v>
      </c>
    </row>
    <row r="188" s="2" customFormat="1" ht="33" customHeight="1">
      <c r="A188" s="37"/>
      <c r="B188" s="38"/>
      <c r="C188" s="219" t="s">
        <v>7</v>
      </c>
      <c r="D188" s="219" t="s">
        <v>135</v>
      </c>
      <c r="E188" s="220" t="s">
        <v>269</v>
      </c>
      <c r="F188" s="221" t="s">
        <v>270</v>
      </c>
      <c r="G188" s="222" t="s">
        <v>138</v>
      </c>
      <c r="H188" s="223">
        <v>2.1000000000000001</v>
      </c>
      <c r="I188" s="224"/>
      <c r="J188" s="225">
        <f>ROUND(I188*H188,2)</f>
        <v>0</v>
      </c>
      <c r="K188" s="226"/>
      <c r="L188" s="43"/>
      <c r="M188" s="227" t="s">
        <v>1</v>
      </c>
      <c r="N188" s="228" t="s">
        <v>41</v>
      </c>
      <c r="O188" s="90"/>
      <c r="P188" s="229">
        <f>O188*H188</f>
        <v>0</v>
      </c>
      <c r="Q188" s="229">
        <v>0.089219999999999994</v>
      </c>
      <c r="R188" s="229">
        <f>Q188*H188</f>
        <v>0.187362</v>
      </c>
      <c r="S188" s="229">
        <v>0</v>
      </c>
      <c r="T188" s="23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139</v>
      </c>
      <c r="AT188" s="231" t="s">
        <v>135</v>
      </c>
      <c r="AU188" s="231" t="s">
        <v>85</v>
      </c>
      <c r="AY188" s="16" t="s">
        <v>133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81</v>
      </c>
      <c r="BK188" s="232">
        <f>ROUND(I188*H188,2)</f>
        <v>0</v>
      </c>
      <c r="BL188" s="16" t="s">
        <v>139</v>
      </c>
      <c r="BM188" s="231" t="s">
        <v>519</v>
      </c>
    </row>
    <row r="189" s="2" customFormat="1">
      <c r="A189" s="37"/>
      <c r="B189" s="38"/>
      <c r="C189" s="39"/>
      <c r="D189" s="233" t="s">
        <v>141</v>
      </c>
      <c r="E189" s="39"/>
      <c r="F189" s="234" t="s">
        <v>272</v>
      </c>
      <c r="G189" s="39"/>
      <c r="H189" s="39"/>
      <c r="I189" s="235"/>
      <c r="J189" s="39"/>
      <c r="K189" s="39"/>
      <c r="L189" s="43"/>
      <c r="M189" s="236"/>
      <c r="N189" s="237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141</v>
      </c>
      <c r="AU189" s="16" t="s">
        <v>85</v>
      </c>
    </row>
    <row r="190" s="13" customFormat="1">
      <c r="A190" s="13"/>
      <c r="B190" s="238"/>
      <c r="C190" s="239"/>
      <c r="D190" s="233" t="s">
        <v>143</v>
      </c>
      <c r="E190" s="240" t="s">
        <v>1</v>
      </c>
      <c r="F190" s="241" t="s">
        <v>490</v>
      </c>
      <c r="G190" s="239"/>
      <c r="H190" s="242">
        <v>1.5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143</v>
      </c>
      <c r="AU190" s="248" t="s">
        <v>85</v>
      </c>
      <c r="AV190" s="13" t="s">
        <v>85</v>
      </c>
      <c r="AW190" s="13" t="s">
        <v>32</v>
      </c>
      <c r="AX190" s="13" t="s">
        <v>76</v>
      </c>
      <c r="AY190" s="248" t="s">
        <v>133</v>
      </c>
    </row>
    <row r="191" s="13" customFormat="1">
      <c r="A191" s="13"/>
      <c r="B191" s="238"/>
      <c r="C191" s="239"/>
      <c r="D191" s="233" t="s">
        <v>143</v>
      </c>
      <c r="E191" s="240" t="s">
        <v>1</v>
      </c>
      <c r="F191" s="241" t="s">
        <v>274</v>
      </c>
      <c r="G191" s="239"/>
      <c r="H191" s="242">
        <v>0.59999999999999998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143</v>
      </c>
      <c r="AU191" s="248" t="s">
        <v>85</v>
      </c>
      <c r="AV191" s="13" t="s">
        <v>85</v>
      </c>
      <c r="AW191" s="13" t="s">
        <v>32</v>
      </c>
      <c r="AX191" s="13" t="s">
        <v>76</v>
      </c>
      <c r="AY191" s="248" t="s">
        <v>133</v>
      </c>
    </row>
    <row r="192" s="14" customFormat="1">
      <c r="A192" s="14"/>
      <c r="B192" s="249"/>
      <c r="C192" s="250"/>
      <c r="D192" s="233" t="s">
        <v>143</v>
      </c>
      <c r="E192" s="251" t="s">
        <v>1</v>
      </c>
      <c r="F192" s="252" t="s">
        <v>146</v>
      </c>
      <c r="G192" s="250"/>
      <c r="H192" s="253">
        <v>2.1000000000000001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143</v>
      </c>
      <c r="AU192" s="259" t="s">
        <v>85</v>
      </c>
      <c r="AV192" s="14" t="s">
        <v>139</v>
      </c>
      <c r="AW192" s="14" t="s">
        <v>32</v>
      </c>
      <c r="AX192" s="14" t="s">
        <v>81</v>
      </c>
      <c r="AY192" s="259" t="s">
        <v>133</v>
      </c>
    </row>
    <row r="193" s="2" customFormat="1" ht="21.75" customHeight="1">
      <c r="A193" s="37"/>
      <c r="B193" s="38"/>
      <c r="C193" s="260" t="s">
        <v>275</v>
      </c>
      <c r="D193" s="260" t="s">
        <v>200</v>
      </c>
      <c r="E193" s="261" t="s">
        <v>276</v>
      </c>
      <c r="F193" s="262" t="s">
        <v>277</v>
      </c>
      <c r="G193" s="263" t="s">
        <v>138</v>
      </c>
      <c r="H193" s="264">
        <v>0.59999999999999998</v>
      </c>
      <c r="I193" s="265"/>
      <c r="J193" s="266">
        <f>ROUND(I193*H193,2)</f>
        <v>0</v>
      </c>
      <c r="K193" s="267"/>
      <c r="L193" s="268"/>
      <c r="M193" s="269" t="s">
        <v>1</v>
      </c>
      <c r="N193" s="270" t="s">
        <v>41</v>
      </c>
      <c r="O193" s="90"/>
      <c r="P193" s="229">
        <f>O193*H193</f>
        <v>0</v>
      </c>
      <c r="Q193" s="229">
        <v>0.13100000000000001</v>
      </c>
      <c r="R193" s="229">
        <f>Q193*H193</f>
        <v>0.078600000000000003</v>
      </c>
      <c r="S193" s="229">
        <v>0</v>
      </c>
      <c r="T193" s="23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1" t="s">
        <v>185</v>
      </c>
      <c r="AT193" s="231" t="s">
        <v>200</v>
      </c>
      <c r="AU193" s="231" t="s">
        <v>85</v>
      </c>
      <c r="AY193" s="16" t="s">
        <v>133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6" t="s">
        <v>81</v>
      </c>
      <c r="BK193" s="232">
        <f>ROUND(I193*H193,2)</f>
        <v>0</v>
      </c>
      <c r="BL193" s="16" t="s">
        <v>139</v>
      </c>
      <c r="BM193" s="231" t="s">
        <v>520</v>
      </c>
    </row>
    <row r="194" s="2" customFormat="1">
      <c r="A194" s="37"/>
      <c r="B194" s="38"/>
      <c r="C194" s="39"/>
      <c r="D194" s="233" t="s">
        <v>141</v>
      </c>
      <c r="E194" s="39"/>
      <c r="F194" s="234" t="s">
        <v>277</v>
      </c>
      <c r="G194" s="39"/>
      <c r="H194" s="39"/>
      <c r="I194" s="235"/>
      <c r="J194" s="39"/>
      <c r="K194" s="39"/>
      <c r="L194" s="43"/>
      <c r="M194" s="236"/>
      <c r="N194" s="237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141</v>
      </c>
      <c r="AU194" s="16" t="s">
        <v>85</v>
      </c>
    </row>
    <row r="195" s="13" customFormat="1">
      <c r="A195" s="13"/>
      <c r="B195" s="238"/>
      <c r="C195" s="239"/>
      <c r="D195" s="233" t="s">
        <v>143</v>
      </c>
      <c r="E195" s="240" t="s">
        <v>1</v>
      </c>
      <c r="F195" s="241" t="s">
        <v>274</v>
      </c>
      <c r="G195" s="239"/>
      <c r="H195" s="242">
        <v>0.59999999999999998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143</v>
      </c>
      <c r="AU195" s="248" t="s">
        <v>85</v>
      </c>
      <c r="AV195" s="13" t="s">
        <v>85</v>
      </c>
      <c r="AW195" s="13" t="s">
        <v>32</v>
      </c>
      <c r="AX195" s="13" t="s">
        <v>81</v>
      </c>
      <c r="AY195" s="248" t="s">
        <v>133</v>
      </c>
    </row>
    <row r="196" s="2" customFormat="1" ht="24.15" customHeight="1">
      <c r="A196" s="37"/>
      <c r="B196" s="38"/>
      <c r="C196" s="219" t="s">
        <v>279</v>
      </c>
      <c r="D196" s="219" t="s">
        <v>135</v>
      </c>
      <c r="E196" s="220" t="s">
        <v>280</v>
      </c>
      <c r="F196" s="221" t="s">
        <v>281</v>
      </c>
      <c r="G196" s="222" t="s">
        <v>138</v>
      </c>
      <c r="H196" s="223">
        <v>269.89999999999998</v>
      </c>
      <c r="I196" s="224"/>
      <c r="J196" s="225">
        <f>ROUND(I196*H196,2)</f>
        <v>0</v>
      </c>
      <c r="K196" s="226"/>
      <c r="L196" s="43"/>
      <c r="M196" s="227" t="s">
        <v>1</v>
      </c>
      <c r="N196" s="228" t="s">
        <v>41</v>
      </c>
      <c r="O196" s="90"/>
      <c r="P196" s="229">
        <f>O196*H196</f>
        <v>0</v>
      </c>
      <c r="Q196" s="229">
        <v>0.089219999999999994</v>
      </c>
      <c r="R196" s="229">
        <f>Q196*H196</f>
        <v>24.080477999999996</v>
      </c>
      <c r="S196" s="229">
        <v>0</v>
      </c>
      <c r="T196" s="23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1" t="s">
        <v>139</v>
      </c>
      <c r="AT196" s="231" t="s">
        <v>135</v>
      </c>
      <c r="AU196" s="231" t="s">
        <v>85</v>
      </c>
      <c r="AY196" s="16" t="s">
        <v>133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6" t="s">
        <v>81</v>
      </c>
      <c r="BK196" s="232">
        <f>ROUND(I196*H196,2)</f>
        <v>0</v>
      </c>
      <c r="BL196" s="16" t="s">
        <v>139</v>
      </c>
      <c r="BM196" s="231" t="s">
        <v>521</v>
      </c>
    </row>
    <row r="197" s="2" customFormat="1">
      <c r="A197" s="37"/>
      <c r="B197" s="38"/>
      <c r="C197" s="39"/>
      <c r="D197" s="233" t="s">
        <v>141</v>
      </c>
      <c r="E197" s="39"/>
      <c r="F197" s="234" t="s">
        <v>283</v>
      </c>
      <c r="G197" s="39"/>
      <c r="H197" s="39"/>
      <c r="I197" s="235"/>
      <c r="J197" s="39"/>
      <c r="K197" s="39"/>
      <c r="L197" s="43"/>
      <c r="M197" s="236"/>
      <c r="N197" s="237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141</v>
      </c>
      <c r="AU197" s="16" t="s">
        <v>85</v>
      </c>
    </row>
    <row r="198" s="2" customFormat="1" ht="21.75" customHeight="1">
      <c r="A198" s="37"/>
      <c r="B198" s="38"/>
      <c r="C198" s="260" t="s">
        <v>284</v>
      </c>
      <c r="D198" s="260" t="s">
        <v>200</v>
      </c>
      <c r="E198" s="261" t="s">
        <v>285</v>
      </c>
      <c r="F198" s="262" t="s">
        <v>277</v>
      </c>
      <c r="G198" s="263" t="s">
        <v>138</v>
      </c>
      <c r="H198" s="264">
        <v>269.16500000000002</v>
      </c>
      <c r="I198" s="265"/>
      <c r="J198" s="266">
        <f>ROUND(I198*H198,2)</f>
        <v>0</v>
      </c>
      <c r="K198" s="267"/>
      <c r="L198" s="268"/>
      <c r="M198" s="269" t="s">
        <v>1</v>
      </c>
      <c r="N198" s="270" t="s">
        <v>41</v>
      </c>
      <c r="O198" s="90"/>
      <c r="P198" s="229">
        <f>O198*H198</f>
        <v>0</v>
      </c>
      <c r="Q198" s="229">
        <v>0.13100000000000001</v>
      </c>
      <c r="R198" s="229">
        <f>Q198*H198</f>
        <v>35.260615000000001</v>
      </c>
      <c r="S198" s="229">
        <v>0</v>
      </c>
      <c r="T198" s="23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185</v>
      </c>
      <c r="AT198" s="231" t="s">
        <v>200</v>
      </c>
      <c r="AU198" s="231" t="s">
        <v>85</v>
      </c>
      <c r="AY198" s="16" t="s">
        <v>133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81</v>
      </c>
      <c r="BK198" s="232">
        <f>ROUND(I198*H198,2)</f>
        <v>0</v>
      </c>
      <c r="BL198" s="16" t="s">
        <v>139</v>
      </c>
      <c r="BM198" s="231" t="s">
        <v>522</v>
      </c>
    </row>
    <row r="199" s="2" customFormat="1">
      <c r="A199" s="37"/>
      <c r="B199" s="38"/>
      <c r="C199" s="39"/>
      <c r="D199" s="233" t="s">
        <v>141</v>
      </c>
      <c r="E199" s="39"/>
      <c r="F199" s="234" t="s">
        <v>277</v>
      </c>
      <c r="G199" s="39"/>
      <c r="H199" s="39"/>
      <c r="I199" s="235"/>
      <c r="J199" s="39"/>
      <c r="K199" s="39"/>
      <c r="L199" s="43"/>
      <c r="M199" s="236"/>
      <c r="N199" s="237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141</v>
      </c>
      <c r="AU199" s="16" t="s">
        <v>85</v>
      </c>
    </row>
    <row r="200" s="13" customFormat="1">
      <c r="A200" s="13"/>
      <c r="B200" s="238"/>
      <c r="C200" s="239"/>
      <c r="D200" s="233" t="s">
        <v>143</v>
      </c>
      <c r="E200" s="240" t="s">
        <v>1</v>
      </c>
      <c r="F200" s="241" t="s">
        <v>509</v>
      </c>
      <c r="G200" s="239"/>
      <c r="H200" s="242">
        <v>266.5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143</v>
      </c>
      <c r="AU200" s="248" t="s">
        <v>85</v>
      </c>
      <c r="AV200" s="13" t="s">
        <v>85</v>
      </c>
      <c r="AW200" s="13" t="s">
        <v>32</v>
      </c>
      <c r="AX200" s="13" t="s">
        <v>81</v>
      </c>
      <c r="AY200" s="248" t="s">
        <v>133</v>
      </c>
    </row>
    <row r="201" s="13" customFormat="1">
      <c r="A201" s="13"/>
      <c r="B201" s="238"/>
      <c r="C201" s="239"/>
      <c r="D201" s="233" t="s">
        <v>143</v>
      </c>
      <c r="E201" s="239"/>
      <c r="F201" s="241" t="s">
        <v>523</v>
      </c>
      <c r="G201" s="239"/>
      <c r="H201" s="242">
        <v>269.16500000000002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143</v>
      </c>
      <c r="AU201" s="248" t="s">
        <v>85</v>
      </c>
      <c r="AV201" s="13" t="s">
        <v>85</v>
      </c>
      <c r="AW201" s="13" t="s">
        <v>4</v>
      </c>
      <c r="AX201" s="13" t="s">
        <v>81</v>
      </c>
      <c r="AY201" s="248" t="s">
        <v>133</v>
      </c>
    </row>
    <row r="202" s="2" customFormat="1" ht="24.15" customHeight="1">
      <c r="A202" s="37"/>
      <c r="B202" s="38"/>
      <c r="C202" s="260" t="s">
        <v>290</v>
      </c>
      <c r="D202" s="260" t="s">
        <v>200</v>
      </c>
      <c r="E202" s="261" t="s">
        <v>291</v>
      </c>
      <c r="F202" s="262" t="s">
        <v>292</v>
      </c>
      <c r="G202" s="263" t="s">
        <v>138</v>
      </c>
      <c r="H202" s="264">
        <v>3.5019999999999998</v>
      </c>
      <c r="I202" s="265"/>
      <c r="J202" s="266">
        <f>ROUND(I202*H202,2)</f>
        <v>0</v>
      </c>
      <c r="K202" s="267"/>
      <c r="L202" s="268"/>
      <c r="M202" s="269" t="s">
        <v>1</v>
      </c>
      <c r="N202" s="270" t="s">
        <v>41</v>
      </c>
      <c r="O202" s="90"/>
      <c r="P202" s="229">
        <f>O202*H202</f>
        <v>0</v>
      </c>
      <c r="Q202" s="229">
        <v>0.13100000000000001</v>
      </c>
      <c r="R202" s="229">
        <f>Q202*H202</f>
        <v>0.458762</v>
      </c>
      <c r="S202" s="229">
        <v>0</v>
      </c>
      <c r="T202" s="23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1" t="s">
        <v>185</v>
      </c>
      <c r="AT202" s="231" t="s">
        <v>200</v>
      </c>
      <c r="AU202" s="231" t="s">
        <v>85</v>
      </c>
      <c r="AY202" s="16" t="s">
        <v>133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6" t="s">
        <v>81</v>
      </c>
      <c r="BK202" s="232">
        <f>ROUND(I202*H202,2)</f>
        <v>0</v>
      </c>
      <c r="BL202" s="16" t="s">
        <v>139</v>
      </c>
      <c r="BM202" s="231" t="s">
        <v>524</v>
      </c>
    </row>
    <row r="203" s="2" customFormat="1">
      <c r="A203" s="37"/>
      <c r="B203" s="38"/>
      <c r="C203" s="39"/>
      <c r="D203" s="233" t="s">
        <v>141</v>
      </c>
      <c r="E203" s="39"/>
      <c r="F203" s="234" t="s">
        <v>292</v>
      </c>
      <c r="G203" s="39"/>
      <c r="H203" s="39"/>
      <c r="I203" s="235"/>
      <c r="J203" s="39"/>
      <c r="K203" s="39"/>
      <c r="L203" s="43"/>
      <c r="M203" s="236"/>
      <c r="N203" s="237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141</v>
      </c>
      <c r="AU203" s="16" t="s">
        <v>85</v>
      </c>
    </row>
    <row r="204" s="13" customFormat="1">
      <c r="A204" s="13"/>
      <c r="B204" s="238"/>
      <c r="C204" s="239"/>
      <c r="D204" s="233" t="s">
        <v>143</v>
      </c>
      <c r="E204" s="240" t="s">
        <v>1</v>
      </c>
      <c r="F204" s="241" t="s">
        <v>525</v>
      </c>
      <c r="G204" s="239"/>
      <c r="H204" s="242">
        <v>3.3999999999999999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143</v>
      </c>
      <c r="AU204" s="248" t="s">
        <v>85</v>
      </c>
      <c r="AV204" s="13" t="s">
        <v>85</v>
      </c>
      <c r="AW204" s="13" t="s">
        <v>32</v>
      </c>
      <c r="AX204" s="13" t="s">
        <v>81</v>
      </c>
      <c r="AY204" s="248" t="s">
        <v>133</v>
      </c>
    </row>
    <row r="205" s="13" customFormat="1">
      <c r="A205" s="13"/>
      <c r="B205" s="238"/>
      <c r="C205" s="239"/>
      <c r="D205" s="233" t="s">
        <v>143</v>
      </c>
      <c r="E205" s="239"/>
      <c r="F205" s="241" t="s">
        <v>526</v>
      </c>
      <c r="G205" s="239"/>
      <c r="H205" s="242">
        <v>3.5019999999999998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143</v>
      </c>
      <c r="AU205" s="248" t="s">
        <v>85</v>
      </c>
      <c r="AV205" s="13" t="s">
        <v>85</v>
      </c>
      <c r="AW205" s="13" t="s">
        <v>4</v>
      </c>
      <c r="AX205" s="13" t="s">
        <v>81</v>
      </c>
      <c r="AY205" s="248" t="s">
        <v>133</v>
      </c>
    </row>
    <row r="206" s="2" customFormat="1" ht="21.75" customHeight="1">
      <c r="A206" s="37"/>
      <c r="B206" s="38"/>
      <c r="C206" s="219" t="s">
        <v>314</v>
      </c>
      <c r="D206" s="219" t="s">
        <v>135</v>
      </c>
      <c r="E206" s="220" t="s">
        <v>315</v>
      </c>
      <c r="F206" s="221" t="s">
        <v>316</v>
      </c>
      <c r="G206" s="222" t="s">
        <v>317</v>
      </c>
      <c r="H206" s="223">
        <v>219.59999999999999</v>
      </c>
      <c r="I206" s="224"/>
      <c r="J206" s="225">
        <f>ROUND(I206*H206,2)</f>
        <v>0</v>
      </c>
      <c r="K206" s="226"/>
      <c r="L206" s="43"/>
      <c r="M206" s="227" t="s">
        <v>1</v>
      </c>
      <c r="N206" s="228" t="s">
        <v>41</v>
      </c>
      <c r="O206" s="90"/>
      <c r="P206" s="229">
        <f>O206*H206</f>
        <v>0</v>
      </c>
      <c r="Q206" s="229">
        <v>0.0035999999999999999</v>
      </c>
      <c r="R206" s="229">
        <f>Q206*H206</f>
        <v>0.79055999999999993</v>
      </c>
      <c r="S206" s="229">
        <v>0</v>
      </c>
      <c r="T206" s="23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1" t="s">
        <v>139</v>
      </c>
      <c r="AT206" s="231" t="s">
        <v>135</v>
      </c>
      <c r="AU206" s="231" t="s">
        <v>85</v>
      </c>
      <c r="AY206" s="16" t="s">
        <v>133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6" t="s">
        <v>81</v>
      </c>
      <c r="BK206" s="232">
        <f>ROUND(I206*H206,2)</f>
        <v>0</v>
      </c>
      <c r="BL206" s="16" t="s">
        <v>139</v>
      </c>
      <c r="BM206" s="231" t="s">
        <v>527</v>
      </c>
    </row>
    <row r="207" s="2" customFormat="1">
      <c r="A207" s="37"/>
      <c r="B207" s="38"/>
      <c r="C207" s="39"/>
      <c r="D207" s="233" t="s">
        <v>141</v>
      </c>
      <c r="E207" s="39"/>
      <c r="F207" s="234" t="s">
        <v>319</v>
      </c>
      <c r="G207" s="39"/>
      <c r="H207" s="39"/>
      <c r="I207" s="235"/>
      <c r="J207" s="39"/>
      <c r="K207" s="39"/>
      <c r="L207" s="43"/>
      <c r="M207" s="236"/>
      <c r="N207" s="237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141</v>
      </c>
      <c r="AU207" s="16" t="s">
        <v>85</v>
      </c>
    </row>
    <row r="208" s="13" customFormat="1">
      <c r="A208" s="13"/>
      <c r="B208" s="238"/>
      <c r="C208" s="239"/>
      <c r="D208" s="233" t="s">
        <v>143</v>
      </c>
      <c r="E208" s="240" t="s">
        <v>1</v>
      </c>
      <c r="F208" s="241" t="s">
        <v>528</v>
      </c>
      <c r="G208" s="239"/>
      <c r="H208" s="242">
        <v>219.59999999999999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143</v>
      </c>
      <c r="AU208" s="248" t="s">
        <v>85</v>
      </c>
      <c r="AV208" s="13" t="s">
        <v>85</v>
      </c>
      <c r="AW208" s="13" t="s">
        <v>32</v>
      </c>
      <c r="AX208" s="13" t="s">
        <v>81</v>
      </c>
      <c r="AY208" s="248" t="s">
        <v>133</v>
      </c>
    </row>
    <row r="209" s="12" customFormat="1" ht="22.8" customHeight="1">
      <c r="A209" s="12"/>
      <c r="B209" s="203"/>
      <c r="C209" s="204"/>
      <c r="D209" s="205" t="s">
        <v>75</v>
      </c>
      <c r="E209" s="217" t="s">
        <v>185</v>
      </c>
      <c r="F209" s="217" t="s">
        <v>322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SUM(P210:P214)</f>
        <v>0</v>
      </c>
      <c r="Q209" s="211"/>
      <c r="R209" s="212">
        <f>SUM(R210:R214)</f>
        <v>0.90164479999999991</v>
      </c>
      <c r="S209" s="211"/>
      <c r="T209" s="213">
        <f>SUM(T210:T214)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81</v>
      </c>
      <c r="AT209" s="215" t="s">
        <v>75</v>
      </c>
      <c r="AU209" s="215" t="s">
        <v>81</v>
      </c>
      <c r="AY209" s="214" t="s">
        <v>133</v>
      </c>
      <c r="BK209" s="216">
        <f>SUM(BK210:BK214)</f>
        <v>0</v>
      </c>
    </row>
    <row r="210" s="2" customFormat="1" ht="21.75" customHeight="1">
      <c r="A210" s="37"/>
      <c r="B210" s="38"/>
      <c r="C210" s="219" t="s">
        <v>529</v>
      </c>
      <c r="D210" s="219" t="s">
        <v>135</v>
      </c>
      <c r="E210" s="220" t="s">
        <v>324</v>
      </c>
      <c r="F210" s="221" t="s">
        <v>325</v>
      </c>
      <c r="G210" s="222" t="s">
        <v>326</v>
      </c>
      <c r="H210" s="223">
        <v>2</v>
      </c>
      <c r="I210" s="224"/>
      <c r="J210" s="225">
        <f>ROUND(I210*H210,2)</f>
        <v>0</v>
      </c>
      <c r="K210" s="226"/>
      <c r="L210" s="43"/>
      <c r="M210" s="227" t="s">
        <v>1</v>
      </c>
      <c r="N210" s="228" t="s">
        <v>41</v>
      </c>
      <c r="O210" s="90"/>
      <c r="P210" s="229">
        <f>O210*H210</f>
        <v>0</v>
      </c>
      <c r="Q210" s="229">
        <v>0.34089999999999998</v>
      </c>
      <c r="R210" s="229">
        <f>Q210*H210</f>
        <v>0.68179999999999996</v>
      </c>
      <c r="S210" s="229">
        <v>0</v>
      </c>
      <c r="T210" s="23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1" t="s">
        <v>139</v>
      </c>
      <c r="AT210" s="231" t="s">
        <v>135</v>
      </c>
      <c r="AU210" s="231" t="s">
        <v>85</v>
      </c>
      <c r="AY210" s="16" t="s">
        <v>133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81</v>
      </c>
      <c r="BK210" s="232">
        <f>ROUND(I210*H210,2)</f>
        <v>0</v>
      </c>
      <c r="BL210" s="16" t="s">
        <v>139</v>
      </c>
      <c r="BM210" s="231" t="s">
        <v>530</v>
      </c>
    </row>
    <row r="211" s="2" customFormat="1">
      <c r="A211" s="37"/>
      <c r="B211" s="38"/>
      <c r="C211" s="39"/>
      <c r="D211" s="233" t="s">
        <v>141</v>
      </c>
      <c r="E211" s="39"/>
      <c r="F211" s="234" t="s">
        <v>328</v>
      </c>
      <c r="G211" s="39"/>
      <c r="H211" s="39"/>
      <c r="I211" s="235"/>
      <c r="J211" s="39"/>
      <c r="K211" s="39"/>
      <c r="L211" s="43"/>
      <c r="M211" s="236"/>
      <c r="N211" s="237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141</v>
      </c>
      <c r="AU211" s="16" t="s">
        <v>85</v>
      </c>
    </row>
    <row r="212" s="2" customFormat="1" ht="33" customHeight="1">
      <c r="A212" s="37"/>
      <c r="B212" s="38"/>
      <c r="C212" s="219" t="s">
        <v>531</v>
      </c>
      <c r="D212" s="219" t="s">
        <v>135</v>
      </c>
      <c r="E212" s="220" t="s">
        <v>330</v>
      </c>
      <c r="F212" s="221" t="s">
        <v>331</v>
      </c>
      <c r="G212" s="222" t="s">
        <v>160</v>
      </c>
      <c r="H212" s="223">
        <v>4.3200000000000003</v>
      </c>
      <c r="I212" s="224"/>
      <c r="J212" s="225">
        <f>ROUND(I212*H212,2)</f>
        <v>0</v>
      </c>
      <c r="K212" s="226"/>
      <c r="L212" s="43"/>
      <c r="M212" s="227" t="s">
        <v>1</v>
      </c>
      <c r="N212" s="228" t="s">
        <v>41</v>
      </c>
      <c r="O212" s="90"/>
      <c r="P212" s="229">
        <f>O212*H212</f>
        <v>0</v>
      </c>
      <c r="Q212" s="229">
        <v>0.050889999999999998</v>
      </c>
      <c r="R212" s="229">
        <f>Q212*H212</f>
        <v>0.21984480000000001</v>
      </c>
      <c r="S212" s="229">
        <v>0</v>
      </c>
      <c r="T212" s="23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1" t="s">
        <v>139</v>
      </c>
      <c r="AT212" s="231" t="s">
        <v>135</v>
      </c>
      <c r="AU212" s="231" t="s">
        <v>85</v>
      </c>
      <c r="AY212" s="16" t="s">
        <v>133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6" t="s">
        <v>81</v>
      </c>
      <c r="BK212" s="232">
        <f>ROUND(I212*H212,2)</f>
        <v>0</v>
      </c>
      <c r="BL212" s="16" t="s">
        <v>139</v>
      </c>
      <c r="BM212" s="231" t="s">
        <v>532</v>
      </c>
    </row>
    <row r="213" s="2" customFormat="1">
      <c r="A213" s="37"/>
      <c r="B213" s="38"/>
      <c r="C213" s="39"/>
      <c r="D213" s="233" t="s">
        <v>141</v>
      </c>
      <c r="E213" s="39"/>
      <c r="F213" s="234" t="s">
        <v>333</v>
      </c>
      <c r="G213" s="39"/>
      <c r="H213" s="39"/>
      <c r="I213" s="235"/>
      <c r="J213" s="39"/>
      <c r="K213" s="39"/>
      <c r="L213" s="43"/>
      <c r="M213" s="236"/>
      <c r="N213" s="237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141</v>
      </c>
      <c r="AU213" s="16" t="s">
        <v>85</v>
      </c>
    </row>
    <row r="214" s="13" customFormat="1">
      <c r="A214" s="13"/>
      <c r="B214" s="238"/>
      <c r="C214" s="239"/>
      <c r="D214" s="233" t="s">
        <v>143</v>
      </c>
      <c r="E214" s="240" t="s">
        <v>1</v>
      </c>
      <c r="F214" s="241" t="s">
        <v>533</v>
      </c>
      <c r="G214" s="239"/>
      <c r="H214" s="242">
        <v>4.3200000000000003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143</v>
      </c>
      <c r="AU214" s="248" t="s">
        <v>85</v>
      </c>
      <c r="AV214" s="13" t="s">
        <v>85</v>
      </c>
      <c r="AW214" s="13" t="s">
        <v>32</v>
      </c>
      <c r="AX214" s="13" t="s">
        <v>81</v>
      </c>
      <c r="AY214" s="248" t="s">
        <v>133</v>
      </c>
    </row>
    <row r="215" s="12" customFormat="1" ht="22.8" customHeight="1">
      <c r="A215" s="12"/>
      <c r="B215" s="203"/>
      <c r="C215" s="204"/>
      <c r="D215" s="205" t="s">
        <v>75</v>
      </c>
      <c r="E215" s="217" t="s">
        <v>192</v>
      </c>
      <c r="F215" s="217" t="s">
        <v>340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SUM(P216:P244)</f>
        <v>0</v>
      </c>
      <c r="Q215" s="211"/>
      <c r="R215" s="212">
        <f>SUM(R216:R244)</f>
        <v>110.196248</v>
      </c>
      <c r="S215" s="211"/>
      <c r="T215" s="213">
        <f>SUM(T216:T244)</f>
        <v>0.10000000000000001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81</v>
      </c>
      <c r="AT215" s="215" t="s">
        <v>75</v>
      </c>
      <c r="AU215" s="215" t="s">
        <v>81</v>
      </c>
      <c r="AY215" s="214" t="s">
        <v>133</v>
      </c>
      <c r="BK215" s="216">
        <f>SUM(BK216:BK244)</f>
        <v>0</v>
      </c>
    </row>
    <row r="216" s="2" customFormat="1" ht="33" customHeight="1">
      <c r="A216" s="37"/>
      <c r="B216" s="38"/>
      <c r="C216" s="219" t="s">
        <v>341</v>
      </c>
      <c r="D216" s="219" t="s">
        <v>135</v>
      </c>
      <c r="E216" s="220" t="s">
        <v>342</v>
      </c>
      <c r="F216" s="221" t="s">
        <v>343</v>
      </c>
      <c r="G216" s="222" t="s">
        <v>317</v>
      </c>
      <c r="H216" s="223">
        <v>212.09999999999999</v>
      </c>
      <c r="I216" s="224"/>
      <c r="J216" s="225">
        <f>ROUND(I216*H216,2)</f>
        <v>0</v>
      </c>
      <c r="K216" s="226"/>
      <c r="L216" s="43"/>
      <c r="M216" s="227" t="s">
        <v>1</v>
      </c>
      <c r="N216" s="228" t="s">
        <v>41</v>
      </c>
      <c r="O216" s="90"/>
      <c r="P216" s="229">
        <f>O216*H216</f>
        <v>0</v>
      </c>
      <c r="Q216" s="229">
        <v>0.080879999999999994</v>
      </c>
      <c r="R216" s="229">
        <f>Q216*H216</f>
        <v>17.154647999999998</v>
      </c>
      <c r="S216" s="229">
        <v>0</v>
      </c>
      <c r="T216" s="23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1" t="s">
        <v>139</v>
      </c>
      <c r="AT216" s="231" t="s">
        <v>135</v>
      </c>
      <c r="AU216" s="231" t="s">
        <v>85</v>
      </c>
      <c r="AY216" s="16" t="s">
        <v>133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6" t="s">
        <v>81</v>
      </c>
      <c r="BK216" s="232">
        <f>ROUND(I216*H216,2)</f>
        <v>0</v>
      </c>
      <c r="BL216" s="16" t="s">
        <v>139</v>
      </c>
      <c r="BM216" s="231" t="s">
        <v>534</v>
      </c>
    </row>
    <row r="217" s="2" customFormat="1">
      <c r="A217" s="37"/>
      <c r="B217" s="38"/>
      <c r="C217" s="39"/>
      <c r="D217" s="233" t="s">
        <v>141</v>
      </c>
      <c r="E217" s="39"/>
      <c r="F217" s="234" t="s">
        <v>345</v>
      </c>
      <c r="G217" s="39"/>
      <c r="H217" s="39"/>
      <c r="I217" s="235"/>
      <c r="J217" s="39"/>
      <c r="K217" s="39"/>
      <c r="L217" s="43"/>
      <c r="M217" s="236"/>
      <c r="N217" s="237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141</v>
      </c>
      <c r="AU217" s="16" t="s">
        <v>85</v>
      </c>
    </row>
    <row r="218" s="13" customFormat="1">
      <c r="A218" s="13"/>
      <c r="B218" s="238"/>
      <c r="C218" s="239"/>
      <c r="D218" s="233" t="s">
        <v>143</v>
      </c>
      <c r="E218" s="240" t="s">
        <v>1</v>
      </c>
      <c r="F218" s="241" t="s">
        <v>535</v>
      </c>
      <c r="G218" s="239"/>
      <c r="H218" s="242">
        <v>212.09999999999999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143</v>
      </c>
      <c r="AU218" s="248" t="s">
        <v>85</v>
      </c>
      <c r="AV218" s="13" t="s">
        <v>85</v>
      </c>
      <c r="AW218" s="13" t="s">
        <v>32</v>
      </c>
      <c r="AX218" s="13" t="s">
        <v>81</v>
      </c>
      <c r="AY218" s="248" t="s">
        <v>133</v>
      </c>
    </row>
    <row r="219" s="2" customFormat="1" ht="16.5" customHeight="1">
      <c r="A219" s="37"/>
      <c r="B219" s="38"/>
      <c r="C219" s="260" t="s">
        <v>348</v>
      </c>
      <c r="D219" s="260" t="s">
        <v>200</v>
      </c>
      <c r="E219" s="261" t="s">
        <v>349</v>
      </c>
      <c r="F219" s="262" t="s">
        <v>350</v>
      </c>
      <c r="G219" s="263" t="s">
        <v>351</v>
      </c>
      <c r="H219" s="264">
        <v>424.19999999999999</v>
      </c>
      <c r="I219" s="265"/>
      <c r="J219" s="266">
        <f>ROUND(I219*H219,2)</f>
        <v>0</v>
      </c>
      <c r="K219" s="267"/>
      <c r="L219" s="268"/>
      <c r="M219" s="269" t="s">
        <v>1</v>
      </c>
      <c r="N219" s="270" t="s">
        <v>41</v>
      </c>
      <c r="O219" s="90"/>
      <c r="P219" s="229">
        <f>O219*H219</f>
        <v>0</v>
      </c>
      <c r="Q219" s="229">
        <v>0.045999999999999999</v>
      </c>
      <c r="R219" s="229">
        <f>Q219*H219</f>
        <v>19.513199999999998</v>
      </c>
      <c r="S219" s="229">
        <v>0</v>
      </c>
      <c r="T219" s="23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185</v>
      </c>
      <c r="AT219" s="231" t="s">
        <v>200</v>
      </c>
      <c r="AU219" s="231" t="s">
        <v>85</v>
      </c>
      <c r="AY219" s="16" t="s">
        <v>133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81</v>
      </c>
      <c r="BK219" s="232">
        <f>ROUND(I219*H219,2)</f>
        <v>0</v>
      </c>
      <c r="BL219" s="16" t="s">
        <v>139</v>
      </c>
      <c r="BM219" s="231" t="s">
        <v>536</v>
      </c>
    </row>
    <row r="220" s="2" customFormat="1">
      <c r="A220" s="37"/>
      <c r="B220" s="38"/>
      <c r="C220" s="39"/>
      <c r="D220" s="233" t="s">
        <v>141</v>
      </c>
      <c r="E220" s="39"/>
      <c r="F220" s="234" t="s">
        <v>350</v>
      </c>
      <c r="G220" s="39"/>
      <c r="H220" s="39"/>
      <c r="I220" s="235"/>
      <c r="J220" s="39"/>
      <c r="K220" s="39"/>
      <c r="L220" s="43"/>
      <c r="M220" s="236"/>
      <c r="N220" s="237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141</v>
      </c>
      <c r="AU220" s="16" t="s">
        <v>85</v>
      </c>
    </row>
    <row r="221" s="2" customFormat="1" ht="33" customHeight="1">
      <c r="A221" s="37"/>
      <c r="B221" s="38"/>
      <c r="C221" s="219" t="s">
        <v>354</v>
      </c>
      <c r="D221" s="219" t="s">
        <v>135</v>
      </c>
      <c r="E221" s="220" t="s">
        <v>355</v>
      </c>
      <c r="F221" s="221" t="s">
        <v>356</v>
      </c>
      <c r="G221" s="222" t="s">
        <v>317</v>
      </c>
      <c r="H221" s="223">
        <v>180.5</v>
      </c>
      <c r="I221" s="224"/>
      <c r="J221" s="225">
        <f>ROUND(I221*H221,2)</f>
        <v>0</v>
      </c>
      <c r="K221" s="226"/>
      <c r="L221" s="43"/>
      <c r="M221" s="227" t="s">
        <v>1</v>
      </c>
      <c r="N221" s="228" t="s">
        <v>41</v>
      </c>
      <c r="O221" s="90"/>
      <c r="P221" s="229">
        <f>O221*H221</f>
        <v>0</v>
      </c>
      <c r="Q221" s="229">
        <v>0.15540000000000001</v>
      </c>
      <c r="R221" s="229">
        <f>Q221*H221</f>
        <v>28.049700000000001</v>
      </c>
      <c r="S221" s="229">
        <v>0</v>
      </c>
      <c r="T221" s="23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139</v>
      </c>
      <c r="AT221" s="231" t="s">
        <v>135</v>
      </c>
      <c r="AU221" s="231" t="s">
        <v>85</v>
      </c>
      <c r="AY221" s="16" t="s">
        <v>133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81</v>
      </c>
      <c r="BK221" s="232">
        <f>ROUND(I221*H221,2)</f>
        <v>0</v>
      </c>
      <c r="BL221" s="16" t="s">
        <v>139</v>
      </c>
      <c r="BM221" s="231" t="s">
        <v>537</v>
      </c>
    </row>
    <row r="222" s="2" customFormat="1">
      <c r="A222" s="37"/>
      <c r="B222" s="38"/>
      <c r="C222" s="39"/>
      <c r="D222" s="233" t="s">
        <v>141</v>
      </c>
      <c r="E222" s="39"/>
      <c r="F222" s="234" t="s">
        <v>358</v>
      </c>
      <c r="G222" s="39"/>
      <c r="H222" s="39"/>
      <c r="I222" s="235"/>
      <c r="J222" s="39"/>
      <c r="K222" s="39"/>
      <c r="L222" s="43"/>
      <c r="M222" s="236"/>
      <c r="N222" s="237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141</v>
      </c>
      <c r="AU222" s="16" t="s">
        <v>85</v>
      </c>
    </row>
    <row r="223" s="2" customFormat="1" ht="24.15" customHeight="1">
      <c r="A223" s="37"/>
      <c r="B223" s="38"/>
      <c r="C223" s="260" t="s">
        <v>359</v>
      </c>
      <c r="D223" s="260" t="s">
        <v>200</v>
      </c>
      <c r="E223" s="261" t="s">
        <v>360</v>
      </c>
      <c r="F223" s="262" t="s">
        <v>361</v>
      </c>
      <c r="G223" s="263" t="s">
        <v>317</v>
      </c>
      <c r="H223" s="264">
        <v>3.2000000000000002</v>
      </c>
      <c r="I223" s="265"/>
      <c r="J223" s="266">
        <f>ROUND(I223*H223,2)</f>
        <v>0</v>
      </c>
      <c r="K223" s="267"/>
      <c r="L223" s="268"/>
      <c r="M223" s="269" t="s">
        <v>1</v>
      </c>
      <c r="N223" s="270" t="s">
        <v>41</v>
      </c>
      <c r="O223" s="90"/>
      <c r="P223" s="229">
        <f>O223*H223</f>
        <v>0</v>
      </c>
      <c r="Q223" s="229">
        <v>0.048300000000000003</v>
      </c>
      <c r="R223" s="229">
        <f>Q223*H223</f>
        <v>0.15456000000000003</v>
      </c>
      <c r="S223" s="229">
        <v>0</v>
      </c>
      <c r="T223" s="23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185</v>
      </c>
      <c r="AT223" s="231" t="s">
        <v>200</v>
      </c>
      <c r="AU223" s="231" t="s">
        <v>85</v>
      </c>
      <c r="AY223" s="16" t="s">
        <v>133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81</v>
      </c>
      <c r="BK223" s="232">
        <f>ROUND(I223*H223,2)</f>
        <v>0</v>
      </c>
      <c r="BL223" s="16" t="s">
        <v>139</v>
      </c>
      <c r="BM223" s="231" t="s">
        <v>538</v>
      </c>
    </row>
    <row r="224" s="2" customFormat="1">
      <c r="A224" s="37"/>
      <c r="B224" s="38"/>
      <c r="C224" s="39"/>
      <c r="D224" s="233" t="s">
        <v>141</v>
      </c>
      <c r="E224" s="39"/>
      <c r="F224" s="234" t="s">
        <v>361</v>
      </c>
      <c r="G224" s="39"/>
      <c r="H224" s="39"/>
      <c r="I224" s="235"/>
      <c r="J224" s="39"/>
      <c r="K224" s="39"/>
      <c r="L224" s="43"/>
      <c r="M224" s="236"/>
      <c r="N224" s="237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141</v>
      </c>
      <c r="AU224" s="16" t="s">
        <v>85</v>
      </c>
    </row>
    <row r="225" s="13" customFormat="1">
      <c r="A225" s="13"/>
      <c r="B225" s="238"/>
      <c r="C225" s="239"/>
      <c r="D225" s="233" t="s">
        <v>143</v>
      </c>
      <c r="E225" s="240" t="s">
        <v>1</v>
      </c>
      <c r="F225" s="241" t="s">
        <v>539</v>
      </c>
      <c r="G225" s="239"/>
      <c r="H225" s="242">
        <v>3.2000000000000002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143</v>
      </c>
      <c r="AU225" s="248" t="s">
        <v>85</v>
      </c>
      <c r="AV225" s="13" t="s">
        <v>85</v>
      </c>
      <c r="AW225" s="13" t="s">
        <v>32</v>
      </c>
      <c r="AX225" s="13" t="s">
        <v>81</v>
      </c>
      <c r="AY225" s="248" t="s">
        <v>133</v>
      </c>
    </row>
    <row r="226" s="2" customFormat="1" ht="24.15" customHeight="1">
      <c r="A226" s="37"/>
      <c r="B226" s="38"/>
      <c r="C226" s="260" t="s">
        <v>364</v>
      </c>
      <c r="D226" s="260" t="s">
        <v>200</v>
      </c>
      <c r="E226" s="261" t="s">
        <v>365</v>
      </c>
      <c r="F226" s="262" t="s">
        <v>366</v>
      </c>
      <c r="G226" s="263" t="s">
        <v>317</v>
      </c>
      <c r="H226" s="264">
        <v>2</v>
      </c>
      <c r="I226" s="265"/>
      <c r="J226" s="266">
        <f>ROUND(I226*H226,2)</f>
        <v>0</v>
      </c>
      <c r="K226" s="267"/>
      <c r="L226" s="268"/>
      <c r="M226" s="269" t="s">
        <v>1</v>
      </c>
      <c r="N226" s="270" t="s">
        <v>41</v>
      </c>
      <c r="O226" s="90"/>
      <c r="P226" s="229">
        <f>O226*H226</f>
        <v>0</v>
      </c>
      <c r="Q226" s="229">
        <v>0.065670000000000006</v>
      </c>
      <c r="R226" s="229">
        <f>Q226*H226</f>
        <v>0.13134000000000001</v>
      </c>
      <c r="S226" s="229">
        <v>0</v>
      </c>
      <c r="T226" s="23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1" t="s">
        <v>185</v>
      </c>
      <c r="AT226" s="231" t="s">
        <v>200</v>
      </c>
      <c r="AU226" s="231" t="s">
        <v>85</v>
      </c>
      <c r="AY226" s="16" t="s">
        <v>133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6" t="s">
        <v>81</v>
      </c>
      <c r="BK226" s="232">
        <f>ROUND(I226*H226,2)</f>
        <v>0</v>
      </c>
      <c r="BL226" s="16" t="s">
        <v>139</v>
      </c>
      <c r="BM226" s="231" t="s">
        <v>540</v>
      </c>
    </row>
    <row r="227" s="2" customFormat="1">
      <c r="A227" s="37"/>
      <c r="B227" s="38"/>
      <c r="C227" s="39"/>
      <c r="D227" s="233" t="s">
        <v>141</v>
      </c>
      <c r="E227" s="39"/>
      <c r="F227" s="234" t="s">
        <v>366</v>
      </c>
      <c r="G227" s="39"/>
      <c r="H227" s="39"/>
      <c r="I227" s="235"/>
      <c r="J227" s="39"/>
      <c r="K227" s="39"/>
      <c r="L227" s="43"/>
      <c r="M227" s="236"/>
      <c r="N227" s="237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141</v>
      </c>
      <c r="AU227" s="16" t="s">
        <v>85</v>
      </c>
    </row>
    <row r="228" s="13" customFormat="1">
      <c r="A228" s="13"/>
      <c r="B228" s="238"/>
      <c r="C228" s="239"/>
      <c r="D228" s="233" t="s">
        <v>143</v>
      </c>
      <c r="E228" s="240" t="s">
        <v>1</v>
      </c>
      <c r="F228" s="241" t="s">
        <v>541</v>
      </c>
      <c r="G228" s="239"/>
      <c r="H228" s="242">
        <v>1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143</v>
      </c>
      <c r="AU228" s="248" t="s">
        <v>85</v>
      </c>
      <c r="AV228" s="13" t="s">
        <v>85</v>
      </c>
      <c r="AW228" s="13" t="s">
        <v>32</v>
      </c>
      <c r="AX228" s="13" t="s">
        <v>76</v>
      </c>
      <c r="AY228" s="248" t="s">
        <v>133</v>
      </c>
    </row>
    <row r="229" s="13" customFormat="1">
      <c r="A229" s="13"/>
      <c r="B229" s="238"/>
      <c r="C229" s="239"/>
      <c r="D229" s="233" t="s">
        <v>143</v>
      </c>
      <c r="E229" s="240" t="s">
        <v>1</v>
      </c>
      <c r="F229" s="241" t="s">
        <v>542</v>
      </c>
      <c r="G229" s="239"/>
      <c r="H229" s="242">
        <v>1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143</v>
      </c>
      <c r="AU229" s="248" t="s">
        <v>85</v>
      </c>
      <c r="AV229" s="13" t="s">
        <v>85</v>
      </c>
      <c r="AW229" s="13" t="s">
        <v>32</v>
      </c>
      <c r="AX229" s="13" t="s">
        <v>76</v>
      </c>
      <c r="AY229" s="248" t="s">
        <v>133</v>
      </c>
    </row>
    <row r="230" s="14" customFormat="1">
      <c r="A230" s="14"/>
      <c r="B230" s="249"/>
      <c r="C230" s="250"/>
      <c r="D230" s="233" t="s">
        <v>143</v>
      </c>
      <c r="E230" s="251" t="s">
        <v>1</v>
      </c>
      <c r="F230" s="252" t="s">
        <v>146</v>
      </c>
      <c r="G230" s="250"/>
      <c r="H230" s="253">
        <v>2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143</v>
      </c>
      <c r="AU230" s="259" t="s">
        <v>85</v>
      </c>
      <c r="AV230" s="14" t="s">
        <v>139</v>
      </c>
      <c r="AW230" s="14" t="s">
        <v>32</v>
      </c>
      <c r="AX230" s="14" t="s">
        <v>81</v>
      </c>
      <c r="AY230" s="259" t="s">
        <v>133</v>
      </c>
    </row>
    <row r="231" s="2" customFormat="1" ht="16.5" customHeight="1">
      <c r="A231" s="37"/>
      <c r="B231" s="38"/>
      <c r="C231" s="260" t="s">
        <v>370</v>
      </c>
      <c r="D231" s="260" t="s">
        <v>200</v>
      </c>
      <c r="E231" s="261" t="s">
        <v>371</v>
      </c>
      <c r="F231" s="262" t="s">
        <v>372</v>
      </c>
      <c r="G231" s="263" t="s">
        <v>317</v>
      </c>
      <c r="H231" s="264">
        <v>175.30000000000001</v>
      </c>
      <c r="I231" s="265"/>
      <c r="J231" s="266">
        <f>ROUND(I231*H231,2)</f>
        <v>0</v>
      </c>
      <c r="K231" s="267"/>
      <c r="L231" s="268"/>
      <c r="M231" s="269" t="s">
        <v>1</v>
      </c>
      <c r="N231" s="270" t="s">
        <v>41</v>
      </c>
      <c r="O231" s="90"/>
      <c r="P231" s="229">
        <f>O231*H231</f>
        <v>0</v>
      </c>
      <c r="Q231" s="229">
        <v>0.080000000000000002</v>
      </c>
      <c r="R231" s="229">
        <f>Q231*H231</f>
        <v>14.024000000000001</v>
      </c>
      <c r="S231" s="229">
        <v>0</v>
      </c>
      <c r="T231" s="23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1" t="s">
        <v>185</v>
      </c>
      <c r="AT231" s="231" t="s">
        <v>200</v>
      </c>
      <c r="AU231" s="231" t="s">
        <v>85</v>
      </c>
      <c r="AY231" s="16" t="s">
        <v>133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6" t="s">
        <v>81</v>
      </c>
      <c r="BK231" s="232">
        <f>ROUND(I231*H231,2)</f>
        <v>0</v>
      </c>
      <c r="BL231" s="16" t="s">
        <v>139</v>
      </c>
      <c r="BM231" s="231" t="s">
        <v>543</v>
      </c>
    </row>
    <row r="232" s="2" customFormat="1">
      <c r="A232" s="37"/>
      <c r="B232" s="38"/>
      <c r="C232" s="39"/>
      <c r="D232" s="233" t="s">
        <v>141</v>
      </c>
      <c r="E232" s="39"/>
      <c r="F232" s="234" t="s">
        <v>372</v>
      </c>
      <c r="G232" s="39"/>
      <c r="H232" s="39"/>
      <c r="I232" s="235"/>
      <c r="J232" s="39"/>
      <c r="K232" s="39"/>
      <c r="L232" s="43"/>
      <c r="M232" s="236"/>
      <c r="N232" s="237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141</v>
      </c>
      <c r="AU232" s="16" t="s">
        <v>85</v>
      </c>
    </row>
    <row r="233" s="13" customFormat="1">
      <c r="A233" s="13"/>
      <c r="B233" s="238"/>
      <c r="C233" s="239"/>
      <c r="D233" s="233" t="s">
        <v>143</v>
      </c>
      <c r="E233" s="240" t="s">
        <v>1</v>
      </c>
      <c r="F233" s="241" t="s">
        <v>544</v>
      </c>
      <c r="G233" s="239"/>
      <c r="H233" s="242">
        <v>175.30000000000001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143</v>
      </c>
      <c r="AU233" s="248" t="s">
        <v>85</v>
      </c>
      <c r="AV233" s="13" t="s">
        <v>85</v>
      </c>
      <c r="AW233" s="13" t="s">
        <v>32</v>
      </c>
      <c r="AX233" s="13" t="s">
        <v>81</v>
      </c>
      <c r="AY233" s="248" t="s">
        <v>133</v>
      </c>
    </row>
    <row r="234" s="2" customFormat="1" ht="33" customHeight="1">
      <c r="A234" s="37"/>
      <c r="B234" s="38"/>
      <c r="C234" s="219" t="s">
        <v>376</v>
      </c>
      <c r="D234" s="219" t="s">
        <v>135</v>
      </c>
      <c r="E234" s="220" t="s">
        <v>377</v>
      </c>
      <c r="F234" s="221" t="s">
        <v>378</v>
      </c>
      <c r="G234" s="222" t="s">
        <v>317</v>
      </c>
      <c r="H234" s="223">
        <v>177.59999999999999</v>
      </c>
      <c r="I234" s="224"/>
      <c r="J234" s="225">
        <f>ROUND(I234*H234,2)</f>
        <v>0</v>
      </c>
      <c r="K234" s="226"/>
      <c r="L234" s="43"/>
      <c r="M234" s="227" t="s">
        <v>1</v>
      </c>
      <c r="N234" s="228" t="s">
        <v>41</v>
      </c>
      <c r="O234" s="90"/>
      <c r="P234" s="229">
        <f>O234*H234</f>
        <v>0</v>
      </c>
      <c r="Q234" s="229">
        <v>0.1295</v>
      </c>
      <c r="R234" s="229">
        <f>Q234*H234</f>
        <v>22.999199999999998</v>
      </c>
      <c r="S234" s="229">
        <v>0</v>
      </c>
      <c r="T234" s="23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1" t="s">
        <v>139</v>
      </c>
      <c r="AT234" s="231" t="s">
        <v>135</v>
      </c>
      <c r="AU234" s="231" t="s">
        <v>85</v>
      </c>
      <c r="AY234" s="16" t="s">
        <v>133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81</v>
      </c>
      <c r="BK234" s="232">
        <f>ROUND(I234*H234,2)</f>
        <v>0</v>
      </c>
      <c r="BL234" s="16" t="s">
        <v>139</v>
      </c>
      <c r="BM234" s="231" t="s">
        <v>545</v>
      </c>
    </row>
    <row r="235" s="2" customFormat="1">
      <c r="A235" s="37"/>
      <c r="B235" s="38"/>
      <c r="C235" s="39"/>
      <c r="D235" s="233" t="s">
        <v>141</v>
      </c>
      <c r="E235" s="39"/>
      <c r="F235" s="234" t="s">
        <v>380</v>
      </c>
      <c r="G235" s="39"/>
      <c r="H235" s="39"/>
      <c r="I235" s="235"/>
      <c r="J235" s="39"/>
      <c r="K235" s="39"/>
      <c r="L235" s="43"/>
      <c r="M235" s="236"/>
      <c r="N235" s="237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141</v>
      </c>
      <c r="AU235" s="16" t="s">
        <v>85</v>
      </c>
    </row>
    <row r="236" s="2" customFormat="1" ht="16.5" customHeight="1">
      <c r="A236" s="37"/>
      <c r="B236" s="38"/>
      <c r="C236" s="260" t="s">
        <v>381</v>
      </c>
      <c r="D236" s="260" t="s">
        <v>200</v>
      </c>
      <c r="E236" s="261" t="s">
        <v>382</v>
      </c>
      <c r="F236" s="262" t="s">
        <v>383</v>
      </c>
      <c r="G236" s="263" t="s">
        <v>317</v>
      </c>
      <c r="H236" s="264">
        <v>177.59999999999999</v>
      </c>
      <c r="I236" s="265"/>
      <c r="J236" s="266">
        <f>ROUND(I236*H236,2)</f>
        <v>0</v>
      </c>
      <c r="K236" s="267"/>
      <c r="L236" s="268"/>
      <c r="M236" s="269" t="s">
        <v>1</v>
      </c>
      <c r="N236" s="270" t="s">
        <v>41</v>
      </c>
      <c r="O236" s="90"/>
      <c r="P236" s="229">
        <f>O236*H236</f>
        <v>0</v>
      </c>
      <c r="Q236" s="229">
        <v>0.045999999999999999</v>
      </c>
      <c r="R236" s="229">
        <f>Q236*H236</f>
        <v>8.1695999999999991</v>
      </c>
      <c r="S236" s="229">
        <v>0</v>
      </c>
      <c r="T236" s="23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185</v>
      </c>
      <c r="AT236" s="231" t="s">
        <v>200</v>
      </c>
      <c r="AU236" s="231" t="s">
        <v>85</v>
      </c>
      <c r="AY236" s="16" t="s">
        <v>133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81</v>
      </c>
      <c r="BK236" s="232">
        <f>ROUND(I236*H236,2)</f>
        <v>0</v>
      </c>
      <c r="BL236" s="16" t="s">
        <v>139</v>
      </c>
      <c r="BM236" s="231" t="s">
        <v>546</v>
      </c>
    </row>
    <row r="237" s="2" customFormat="1">
      <c r="A237" s="37"/>
      <c r="B237" s="38"/>
      <c r="C237" s="39"/>
      <c r="D237" s="233" t="s">
        <v>141</v>
      </c>
      <c r="E237" s="39"/>
      <c r="F237" s="234" t="s">
        <v>383</v>
      </c>
      <c r="G237" s="39"/>
      <c r="H237" s="39"/>
      <c r="I237" s="235"/>
      <c r="J237" s="39"/>
      <c r="K237" s="39"/>
      <c r="L237" s="43"/>
      <c r="M237" s="236"/>
      <c r="N237" s="237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141</v>
      </c>
      <c r="AU237" s="16" t="s">
        <v>85</v>
      </c>
    </row>
    <row r="238" s="13" customFormat="1">
      <c r="A238" s="13"/>
      <c r="B238" s="238"/>
      <c r="C238" s="239"/>
      <c r="D238" s="233" t="s">
        <v>143</v>
      </c>
      <c r="E238" s="240" t="s">
        <v>1</v>
      </c>
      <c r="F238" s="241" t="s">
        <v>547</v>
      </c>
      <c r="G238" s="239"/>
      <c r="H238" s="242">
        <v>177.59999999999999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8" t="s">
        <v>143</v>
      </c>
      <c r="AU238" s="248" t="s">
        <v>85</v>
      </c>
      <c r="AV238" s="13" t="s">
        <v>85</v>
      </c>
      <c r="AW238" s="13" t="s">
        <v>32</v>
      </c>
      <c r="AX238" s="13" t="s">
        <v>81</v>
      </c>
      <c r="AY238" s="248" t="s">
        <v>133</v>
      </c>
    </row>
    <row r="239" s="2" customFormat="1" ht="21.75" customHeight="1">
      <c r="A239" s="37"/>
      <c r="B239" s="38"/>
      <c r="C239" s="219" t="s">
        <v>387</v>
      </c>
      <c r="D239" s="219" t="s">
        <v>135</v>
      </c>
      <c r="E239" s="220" t="s">
        <v>388</v>
      </c>
      <c r="F239" s="221" t="s">
        <v>389</v>
      </c>
      <c r="G239" s="222" t="s">
        <v>317</v>
      </c>
      <c r="H239" s="223">
        <v>219.59999999999999</v>
      </c>
      <c r="I239" s="224"/>
      <c r="J239" s="225">
        <f>ROUND(I239*H239,2)</f>
        <v>0</v>
      </c>
      <c r="K239" s="226"/>
      <c r="L239" s="43"/>
      <c r="M239" s="227" t="s">
        <v>1</v>
      </c>
      <c r="N239" s="228" t="s">
        <v>41</v>
      </c>
      <c r="O239" s="90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1" t="s">
        <v>139</v>
      </c>
      <c r="AT239" s="231" t="s">
        <v>135</v>
      </c>
      <c r="AU239" s="231" t="s">
        <v>85</v>
      </c>
      <c r="AY239" s="16" t="s">
        <v>133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6" t="s">
        <v>81</v>
      </c>
      <c r="BK239" s="232">
        <f>ROUND(I239*H239,2)</f>
        <v>0</v>
      </c>
      <c r="BL239" s="16" t="s">
        <v>139</v>
      </c>
      <c r="BM239" s="231" t="s">
        <v>548</v>
      </c>
    </row>
    <row r="240" s="2" customFormat="1">
      <c r="A240" s="37"/>
      <c r="B240" s="38"/>
      <c r="C240" s="39"/>
      <c r="D240" s="233" t="s">
        <v>141</v>
      </c>
      <c r="E240" s="39"/>
      <c r="F240" s="234" t="s">
        <v>391</v>
      </c>
      <c r="G240" s="39"/>
      <c r="H240" s="39"/>
      <c r="I240" s="235"/>
      <c r="J240" s="39"/>
      <c r="K240" s="39"/>
      <c r="L240" s="43"/>
      <c r="M240" s="236"/>
      <c r="N240" s="237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141</v>
      </c>
      <c r="AU240" s="16" t="s">
        <v>85</v>
      </c>
    </row>
    <row r="241" s="13" customFormat="1">
      <c r="A241" s="13"/>
      <c r="B241" s="238"/>
      <c r="C241" s="239"/>
      <c r="D241" s="233" t="s">
        <v>143</v>
      </c>
      <c r="E241" s="240" t="s">
        <v>1</v>
      </c>
      <c r="F241" s="241" t="s">
        <v>528</v>
      </c>
      <c r="G241" s="239"/>
      <c r="H241" s="242">
        <v>219.59999999999999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143</v>
      </c>
      <c r="AU241" s="248" t="s">
        <v>85</v>
      </c>
      <c r="AV241" s="13" t="s">
        <v>85</v>
      </c>
      <c r="AW241" s="13" t="s">
        <v>32</v>
      </c>
      <c r="AX241" s="13" t="s">
        <v>81</v>
      </c>
      <c r="AY241" s="248" t="s">
        <v>133</v>
      </c>
    </row>
    <row r="242" s="2" customFormat="1" ht="24.15" customHeight="1">
      <c r="A242" s="37"/>
      <c r="B242" s="38"/>
      <c r="C242" s="219" t="s">
        <v>392</v>
      </c>
      <c r="D242" s="219" t="s">
        <v>135</v>
      </c>
      <c r="E242" s="220" t="s">
        <v>393</v>
      </c>
      <c r="F242" s="221" t="s">
        <v>394</v>
      </c>
      <c r="G242" s="222" t="s">
        <v>138</v>
      </c>
      <c r="H242" s="223">
        <v>200</v>
      </c>
      <c r="I242" s="224"/>
      <c r="J242" s="225">
        <f>ROUND(I242*H242,2)</f>
        <v>0</v>
      </c>
      <c r="K242" s="226"/>
      <c r="L242" s="43"/>
      <c r="M242" s="227" t="s">
        <v>1</v>
      </c>
      <c r="N242" s="228" t="s">
        <v>41</v>
      </c>
      <c r="O242" s="90"/>
      <c r="P242" s="229">
        <f>O242*H242</f>
        <v>0</v>
      </c>
      <c r="Q242" s="229">
        <v>0</v>
      </c>
      <c r="R242" s="229">
        <f>Q242*H242</f>
        <v>0</v>
      </c>
      <c r="S242" s="229">
        <v>0.00050000000000000001</v>
      </c>
      <c r="T242" s="230">
        <f>S242*H242</f>
        <v>0.10000000000000001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1" t="s">
        <v>139</v>
      </c>
      <c r="AT242" s="231" t="s">
        <v>135</v>
      </c>
      <c r="AU242" s="231" t="s">
        <v>85</v>
      </c>
      <c r="AY242" s="16" t="s">
        <v>133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6" t="s">
        <v>81</v>
      </c>
      <c r="BK242" s="232">
        <f>ROUND(I242*H242,2)</f>
        <v>0</v>
      </c>
      <c r="BL242" s="16" t="s">
        <v>139</v>
      </c>
      <c r="BM242" s="231" t="s">
        <v>549</v>
      </c>
    </row>
    <row r="243" s="2" customFormat="1">
      <c r="A243" s="37"/>
      <c r="B243" s="38"/>
      <c r="C243" s="39"/>
      <c r="D243" s="233" t="s">
        <v>141</v>
      </c>
      <c r="E243" s="39"/>
      <c r="F243" s="234" t="s">
        <v>396</v>
      </c>
      <c r="G243" s="39"/>
      <c r="H243" s="39"/>
      <c r="I243" s="235"/>
      <c r="J243" s="39"/>
      <c r="K243" s="39"/>
      <c r="L243" s="43"/>
      <c r="M243" s="236"/>
      <c r="N243" s="237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141</v>
      </c>
      <c r="AU243" s="16" t="s">
        <v>85</v>
      </c>
    </row>
    <row r="244" s="13" customFormat="1">
      <c r="A244" s="13"/>
      <c r="B244" s="238"/>
      <c r="C244" s="239"/>
      <c r="D244" s="233" t="s">
        <v>143</v>
      </c>
      <c r="E244" s="240" t="s">
        <v>1</v>
      </c>
      <c r="F244" s="241" t="s">
        <v>550</v>
      </c>
      <c r="G244" s="239"/>
      <c r="H244" s="242">
        <v>200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143</v>
      </c>
      <c r="AU244" s="248" t="s">
        <v>85</v>
      </c>
      <c r="AV244" s="13" t="s">
        <v>85</v>
      </c>
      <c r="AW244" s="13" t="s">
        <v>32</v>
      </c>
      <c r="AX244" s="13" t="s">
        <v>81</v>
      </c>
      <c r="AY244" s="248" t="s">
        <v>133</v>
      </c>
    </row>
    <row r="245" s="12" customFormat="1" ht="22.8" customHeight="1">
      <c r="A245" s="12"/>
      <c r="B245" s="203"/>
      <c r="C245" s="204"/>
      <c r="D245" s="205" t="s">
        <v>75</v>
      </c>
      <c r="E245" s="217" t="s">
        <v>404</v>
      </c>
      <c r="F245" s="217" t="s">
        <v>405</v>
      </c>
      <c r="G245" s="204"/>
      <c r="H245" s="204"/>
      <c r="I245" s="207"/>
      <c r="J245" s="218">
        <f>BK245</f>
        <v>0</v>
      </c>
      <c r="K245" s="204"/>
      <c r="L245" s="209"/>
      <c r="M245" s="210"/>
      <c r="N245" s="211"/>
      <c r="O245" s="211"/>
      <c r="P245" s="212">
        <f>SUM(P246:P261)</f>
        <v>0</v>
      </c>
      <c r="Q245" s="211"/>
      <c r="R245" s="212">
        <f>SUM(R246:R261)</f>
        <v>0</v>
      </c>
      <c r="S245" s="211"/>
      <c r="T245" s="213">
        <f>SUM(T246:T261)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4" t="s">
        <v>81</v>
      </c>
      <c r="AT245" s="215" t="s">
        <v>75</v>
      </c>
      <c r="AU245" s="215" t="s">
        <v>81</v>
      </c>
      <c r="AY245" s="214" t="s">
        <v>133</v>
      </c>
      <c r="BK245" s="216">
        <f>SUM(BK246:BK261)</f>
        <v>0</v>
      </c>
    </row>
    <row r="246" s="2" customFormat="1" ht="21.75" customHeight="1">
      <c r="A246" s="37"/>
      <c r="B246" s="38"/>
      <c r="C246" s="219" t="s">
        <v>406</v>
      </c>
      <c r="D246" s="219" t="s">
        <v>135</v>
      </c>
      <c r="E246" s="220" t="s">
        <v>407</v>
      </c>
      <c r="F246" s="221" t="s">
        <v>408</v>
      </c>
      <c r="G246" s="222" t="s">
        <v>224</v>
      </c>
      <c r="H246" s="223">
        <v>44.566000000000002</v>
      </c>
      <c r="I246" s="224"/>
      <c r="J246" s="225">
        <f>ROUND(I246*H246,2)</f>
        <v>0</v>
      </c>
      <c r="K246" s="226"/>
      <c r="L246" s="43"/>
      <c r="M246" s="227" t="s">
        <v>1</v>
      </c>
      <c r="N246" s="228" t="s">
        <v>41</v>
      </c>
      <c r="O246" s="90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1" t="s">
        <v>139</v>
      </c>
      <c r="AT246" s="231" t="s">
        <v>135</v>
      </c>
      <c r="AU246" s="231" t="s">
        <v>85</v>
      </c>
      <c r="AY246" s="16" t="s">
        <v>133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6" t="s">
        <v>81</v>
      </c>
      <c r="BK246" s="232">
        <f>ROUND(I246*H246,2)</f>
        <v>0</v>
      </c>
      <c r="BL246" s="16" t="s">
        <v>139</v>
      </c>
      <c r="BM246" s="231" t="s">
        <v>551</v>
      </c>
    </row>
    <row r="247" s="2" customFormat="1">
      <c r="A247" s="37"/>
      <c r="B247" s="38"/>
      <c r="C247" s="39"/>
      <c r="D247" s="233" t="s">
        <v>141</v>
      </c>
      <c r="E247" s="39"/>
      <c r="F247" s="234" t="s">
        <v>410</v>
      </c>
      <c r="G247" s="39"/>
      <c r="H247" s="39"/>
      <c r="I247" s="235"/>
      <c r="J247" s="39"/>
      <c r="K247" s="39"/>
      <c r="L247" s="43"/>
      <c r="M247" s="236"/>
      <c r="N247" s="237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141</v>
      </c>
      <c r="AU247" s="16" t="s">
        <v>85</v>
      </c>
    </row>
    <row r="248" s="2" customFormat="1" ht="24.15" customHeight="1">
      <c r="A248" s="37"/>
      <c r="B248" s="38"/>
      <c r="C248" s="219" t="s">
        <v>411</v>
      </c>
      <c r="D248" s="219" t="s">
        <v>135</v>
      </c>
      <c r="E248" s="220" t="s">
        <v>412</v>
      </c>
      <c r="F248" s="221" t="s">
        <v>413</v>
      </c>
      <c r="G248" s="222" t="s">
        <v>224</v>
      </c>
      <c r="H248" s="223">
        <v>1381.5460000000001</v>
      </c>
      <c r="I248" s="224"/>
      <c r="J248" s="225">
        <f>ROUND(I248*H248,2)</f>
        <v>0</v>
      </c>
      <c r="K248" s="226"/>
      <c r="L248" s="43"/>
      <c r="M248" s="227" t="s">
        <v>1</v>
      </c>
      <c r="N248" s="228" t="s">
        <v>41</v>
      </c>
      <c r="O248" s="90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1" t="s">
        <v>139</v>
      </c>
      <c r="AT248" s="231" t="s">
        <v>135</v>
      </c>
      <c r="AU248" s="231" t="s">
        <v>85</v>
      </c>
      <c r="AY248" s="16" t="s">
        <v>133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6" t="s">
        <v>81</v>
      </c>
      <c r="BK248" s="232">
        <f>ROUND(I248*H248,2)</f>
        <v>0</v>
      </c>
      <c r="BL248" s="16" t="s">
        <v>139</v>
      </c>
      <c r="BM248" s="231" t="s">
        <v>552</v>
      </c>
    </row>
    <row r="249" s="2" customFormat="1">
      <c r="A249" s="37"/>
      <c r="B249" s="38"/>
      <c r="C249" s="39"/>
      <c r="D249" s="233" t="s">
        <v>141</v>
      </c>
      <c r="E249" s="39"/>
      <c r="F249" s="234" t="s">
        <v>415</v>
      </c>
      <c r="G249" s="39"/>
      <c r="H249" s="39"/>
      <c r="I249" s="235"/>
      <c r="J249" s="39"/>
      <c r="K249" s="39"/>
      <c r="L249" s="43"/>
      <c r="M249" s="236"/>
      <c r="N249" s="237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141</v>
      </c>
      <c r="AU249" s="16" t="s">
        <v>85</v>
      </c>
    </row>
    <row r="250" s="13" customFormat="1">
      <c r="A250" s="13"/>
      <c r="B250" s="238"/>
      <c r="C250" s="239"/>
      <c r="D250" s="233" t="s">
        <v>143</v>
      </c>
      <c r="E250" s="239"/>
      <c r="F250" s="241" t="s">
        <v>553</v>
      </c>
      <c r="G250" s="239"/>
      <c r="H250" s="242">
        <v>1381.5460000000001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143</v>
      </c>
      <c r="AU250" s="248" t="s">
        <v>85</v>
      </c>
      <c r="AV250" s="13" t="s">
        <v>85</v>
      </c>
      <c r="AW250" s="13" t="s">
        <v>4</v>
      </c>
      <c r="AX250" s="13" t="s">
        <v>81</v>
      </c>
      <c r="AY250" s="248" t="s">
        <v>133</v>
      </c>
    </row>
    <row r="251" s="2" customFormat="1" ht="37.8" customHeight="1">
      <c r="A251" s="37"/>
      <c r="B251" s="38"/>
      <c r="C251" s="219" t="s">
        <v>417</v>
      </c>
      <c r="D251" s="219" t="s">
        <v>135</v>
      </c>
      <c r="E251" s="220" t="s">
        <v>418</v>
      </c>
      <c r="F251" s="221" t="s">
        <v>419</v>
      </c>
      <c r="G251" s="222" t="s">
        <v>224</v>
      </c>
      <c r="H251" s="223">
        <v>0.54600000000000004</v>
      </c>
      <c r="I251" s="224"/>
      <c r="J251" s="225">
        <f>ROUND(I251*H251,2)</f>
        <v>0</v>
      </c>
      <c r="K251" s="226"/>
      <c r="L251" s="43"/>
      <c r="M251" s="227" t="s">
        <v>1</v>
      </c>
      <c r="N251" s="228" t="s">
        <v>41</v>
      </c>
      <c r="O251" s="90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1" t="s">
        <v>139</v>
      </c>
      <c r="AT251" s="231" t="s">
        <v>135</v>
      </c>
      <c r="AU251" s="231" t="s">
        <v>85</v>
      </c>
      <c r="AY251" s="16" t="s">
        <v>133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6" t="s">
        <v>81</v>
      </c>
      <c r="BK251" s="232">
        <f>ROUND(I251*H251,2)</f>
        <v>0</v>
      </c>
      <c r="BL251" s="16" t="s">
        <v>139</v>
      </c>
      <c r="BM251" s="231" t="s">
        <v>554</v>
      </c>
    </row>
    <row r="252" s="2" customFormat="1">
      <c r="A252" s="37"/>
      <c r="B252" s="38"/>
      <c r="C252" s="39"/>
      <c r="D252" s="233" t="s">
        <v>141</v>
      </c>
      <c r="E252" s="39"/>
      <c r="F252" s="234" t="s">
        <v>421</v>
      </c>
      <c r="G252" s="39"/>
      <c r="H252" s="39"/>
      <c r="I252" s="235"/>
      <c r="J252" s="39"/>
      <c r="K252" s="39"/>
      <c r="L252" s="43"/>
      <c r="M252" s="236"/>
      <c r="N252" s="237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141</v>
      </c>
      <c r="AU252" s="16" t="s">
        <v>85</v>
      </c>
    </row>
    <row r="253" s="13" customFormat="1">
      <c r="A253" s="13"/>
      <c r="B253" s="238"/>
      <c r="C253" s="239"/>
      <c r="D253" s="233" t="s">
        <v>143</v>
      </c>
      <c r="E253" s="240" t="s">
        <v>1</v>
      </c>
      <c r="F253" s="241" t="s">
        <v>555</v>
      </c>
      <c r="G253" s="239"/>
      <c r="H253" s="242">
        <v>0.54600000000000004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143</v>
      </c>
      <c r="AU253" s="248" t="s">
        <v>85</v>
      </c>
      <c r="AV253" s="13" t="s">
        <v>85</v>
      </c>
      <c r="AW253" s="13" t="s">
        <v>32</v>
      </c>
      <c r="AX253" s="13" t="s">
        <v>81</v>
      </c>
      <c r="AY253" s="248" t="s">
        <v>133</v>
      </c>
    </row>
    <row r="254" s="2" customFormat="1" ht="44.25" customHeight="1">
      <c r="A254" s="37"/>
      <c r="B254" s="38"/>
      <c r="C254" s="219" t="s">
        <v>423</v>
      </c>
      <c r="D254" s="219" t="s">
        <v>135</v>
      </c>
      <c r="E254" s="220" t="s">
        <v>424</v>
      </c>
      <c r="F254" s="221" t="s">
        <v>425</v>
      </c>
      <c r="G254" s="222" t="s">
        <v>224</v>
      </c>
      <c r="H254" s="223">
        <v>54.899999999999999</v>
      </c>
      <c r="I254" s="224"/>
      <c r="J254" s="225">
        <f>ROUND(I254*H254,2)</f>
        <v>0</v>
      </c>
      <c r="K254" s="226"/>
      <c r="L254" s="43"/>
      <c r="M254" s="227" t="s">
        <v>1</v>
      </c>
      <c r="N254" s="228" t="s">
        <v>41</v>
      </c>
      <c r="O254" s="90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1" t="s">
        <v>139</v>
      </c>
      <c r="AT254" s="231" t="s">
        <v>135</v>
      </c>
      <c r="AU254" s="231" t="s">
        <v>85</v>
      </c>
      <c r="AY254" s="16" t="s">
        <v>133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81</v>
      </c>
      <c r="BK254" s="232">
        <f>ROUND(I254*H254,2)</f>
        <v>0</v>
      </c>
      <c r="BL254" s="16" t="s">
        <v>139</v>
      </c>
      <c r="BM254" s="231" t="s">
        <v>556</v>
      </c>
    </row>
    <row r="255" s="2" customFormat="1">
      <c r="A255" s="37"/>
      <c r="B255" s="38"/>
      <c r="C255" s="39"/>
      <c r="D255" s="233" t="s">
        <v>141</v>
      </c>
      <c r="E255" s="39"/>
      <c r="F255" s="234" t="s">
        <v>425</v>
      </c>
      <c r="G255" s="39"/>
      <c r="H255" s="39"/>
      <c r="I255" s="235"/>
      <c r="J255" s="39"/>
      <c r="K255" s="39"/>
      <c r="L255" s="43"/>
      <c r="M255" s="236"/>
      <c r="N255" s="237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141</v>
      </c>
      <c r="AU255" s="16" t="s">
        <v>85</v>
      </c>
    </row>
    <row r="256" s="13" customFormat="1">
      <c r="A256" s="13"/>
      <c r="B256" s="238"/>
      <c r="C256" s="239"/>
      <c r="D256" s="233" t="s">
        <v>143</v>
      </c>
      <c r="E256" s="240" t="s">
        <v>1</v>
      </c>
      <c r="F256" s="241" t="s">
        <v>557</v>
      </c>
      <c r="G256" s="239"/>
      <c r="H256" s="242">
        <v>35.136000000000003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143</v>
      </c>
      <c r="AU256" s="248" t="s">
        <v>85</v>
      </c>
      <c r="AV256" s="13" t="s">
        <v>85</v>
      </c>
      <c r="AW256" s="13" t="s">
        <v>32</v>
      </c>
      <c r="AX256" s="13" t="s">
        <v>76</v>
      </c>
      <c r="AY256" s="248" t="s">
        <v>133</v>
      </c>
    </row>
    <row r="257" s="13" customFormat="1">
      <c r="A257" s="13"/>
      <c r="B257" s="238"/>
      <c r="C257" s="239"/>
      <c r="D257" s="233" t="s">
        <v>143</v>
      </c>
      <c r="E257" s="240" t="s">
        <v>1</v>
      </c>
      <c r="F257" s="241" t="s">
        <v>558</v>
      </c>
      <c r="G257" s="239"/>
      <c r="H257" s="242">
        <v>19.763999999999999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143</v>
      </c>
      <c r="AU257" s="248" t="s">
        <v>85</v>
      </c>
      <c r="AV257" s="13" t="s">
        <v>85</v>
      </c>
      <c r="AW257" s="13" t="s">
        <v>32</v>
      </c>
      <c r="AX257" s="13" t="s">
        <v>76</v>
      </c>
      <c r="AY257" s="248" t="s">
        <v>133</v>
      </c>
    </row>
    <row r="258" s="14" customFormat="1">
      <c r="A258" s="14"/>
      <c r="B258" s="249"/>
      <c r="C258" s="250"/>
      <c r="D258" s="233" t="s">
        <v>143</v>
      </c>
      <c r="E258" s="251" t="s">
        <v>1</v>
      </c>
      <c r="F258" s="252" t="s">
        <v>146</v>
      </c>
      <c r="G258" s="250"/>
      <c r="H258" s="253">
        <v>54.900000000000006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143</v>
      </c>
      <c r="AU258" s="259" t="s">
        <v>85</v>
      </c>
      <c r="AV258" s="14" t="s">
        <v>139</v>
      </c>
      <c r="AW258" s="14" t="s">
        <v>32</v>
      </c>
      <c r="AX258" s="14" t="s">
        <v>81</v>
      </c>
      <c r="AY258" s="259" t="s">
        <v>133</v>
      </c>
    </row>
    <row r="259" s="2" customFormat="1" ht="44.25" customHeight="1">
      <c r="A259" s="37"/>
      <c r="B259" s="38"/>
      <c r="C259" s="219" t="s">
        <v>429</v>
      </c>
      <c r="D259" s="219" t="s">
        <v>135</v>
      </c>
      <c r="E259" s="220" t="s">
        <v>430</v>
      </c>
      <c r="F259" s="221" t="s">
        <v>431</v>
      </c>
      <c r="G259" s="222" t="s">
        <v>224</v>
      </c>
      <c r="H259" s="223">
        <v>24.155999999999999</v>
      </c>
      <c r="I259" s="224"/>
      <c r="J259" s="225">
        <f>ROUND(I259*H259,2)</f>
        <v>0</v>
      </c>
      <c r="K259" s="226"/>
      <c r="L259" s="43"/>
      <c r="M259" s="227" t="s">
        <v>1</v>
      </c>
      <c r="N259" s="228" t="s">
        <v>41</v>
      </c>
      <c r="O259" s="90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139</v>
      </c>
      <c r="AT259" s="231" t="s">
        <v>135</v>
      </c>
      <c r="AU259" s="231" t="s">
        <v>85</v>
      </c>
      <c r="AY259" s="16" t="s">
        <v>133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81</v>
      </c>
      <c r="BK259" s="232">
        <f>ROUND(I259*H259,2)</f>
        <v>0</v>
      </c>
      <c r="BL259" s="16" t="s">
        <v>139</v>
      </c>
      <c r="BM259" s="231" t="s">
        <v>559</v>
      </c>
    </row>
    <row r="260" s="2" customFormat="1">
      <c r="A260" s="37"/>
      <c r="B260" s="38"/>
      <c r="C260" s="39"/>
      <c r="D260" s="233" t="s">
        <v>141</v>
      </c>
      <c r="E260" s="39"/>
      <c r="F260" s="234" t="s">
        <v>431</v>
      </c>
      <c r="G260" s="39"/>
      <c r="H260" s="39"/>
      <c r="I260" s="235"/>
      <c r="J260" s="39"/>
      <c r="K260" s="39"/>
      <c r="L260" s="43"/>
      <c r="M260" s="236"/>
      <c r="N260" s="237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141</v>
      </c>
      <c r="AU260" s="16" t="s">
        <v>85</v>
      </c>
    </row>
    <row r="261" s="13" customFormat="1">
      <c r="A261" s="13"/>
      <c r="B261" s="238"/>
      <c r="C261" s="239"/>
      <c r="D261" s="233" t="s">
        <v>143</v>
      </c>
      <c r="E261" s="240" t="s">
        <v>1</v>
      </c>
      <c r="F261" s="241" t="s">
        <v>560</v>
      </c>
      <c r="G261" s="239"/>
      <c r="H261" s="242">
        <v>24.155999999999999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143</v>
      </c>
      <c r="AU261" s="248" t="s">
        <v>85</v>
      </c>
      <c r="AV261" s="13" t="s">
        <v>85</v>
      </c>
      <c r="AW261" s="13" t="s">
        <v>32</v>
      </c>
      <c r="AX261" s="13" t="s">
        <v>81</v>
      </c>
      <c r="AY261" s="248" t="s">
        <v>133</v>
      </c>
    </row>
    <row r="262" s="12" customFormat="1" ht="22.8" customHeight="1">
      <c r="A262" s="12"/>
      <c r="B262" s="203"/>
      <c r="C262" s="204"/>
      <c r="D262" s="205" t="s">
        <v>75</v>
      </c>
      <c r="E262" s="217" t="s">
        <v>434</v>
      </c>
      <c r="F262" s="217" t="s">
        <v>435</v>
      </c>
      <c r="G262" s="204"/>
      <c r="H262" s="204"/>
      <c r="I262" s="207"/>
      <c r="J262" s="218">
        <f>BK262</f>
        <v>0</v>
      </c>
      <c r="K262" s="204"/>
      <c r="L262" s="209"/>
      <c r="M262" s="210"/>
      <c r="N262" s="211"/>
      <c r="O262" s="211"/>
      <c r="P262" s="212">
        <f>SUM(P263:P264)</f>
        <v>0</v>
      </c>
      <c r="Q262" s="211"/>
      <c r="R262" s="212">
        <f>SUM(R263:R264)</f>
        <v>0</v>
      </c>
      <c r="S262" s="211"/>
      <c r="T262" s="213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4" t="s">
        <v>81</v>
      </c>
      <c r="AT262" s="215" t="s">
        <v>75</v>
      </c>
      <c r="AU262" s="215" t="s">
        <v>81</v>
      </c>
      <c r="AY262" s="214" t="s">
        <v>133</v>
      </c>
      <c r="BK262" s="216">
        <f>SUM(BK263:BK264)</f>
        <v>0</v>
      </c>
    </row>
    <row r="263" s="2" customFormat="1" ht="24.15" customHeight="1">
      <c r="A263" s="37"/>
      <c r="B263" s="38"/>
      <c r="C263" s="219" t="s">
        <v>436</v>
      </c>
      <c r="D263" s="219" t="s">
        <v>135</v>
      </c>
      <c r="E263" s="220" t="s">
        <v>437</v>
      </c>
      <c r="F263" s="221" t="s">
        <v>438</v>
      </c>
      <c r="G263" s="222" t="s">
        <v>224</v>
      </c>
      <c r="H263" s="223">
        <v>361.35599999999999</v>
      </c>
      <c r="I263" s="224"/>
      <c r="J263" s="225">
        <f>ROUND(I263*H263,2)</f>
        <v>0</v>
      </c>
      <c r="K263" s="226"/>
      <c r="L263" s="43"/>
      <c r="M263" s="227" t="s">
        <v>1</v>
      </c>
      <c r="N263" s="228" t="s">
        <v>41</v>
      </c>
      <c r="O263" s="90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139</v>
      </c>
      <c r="AT263" s="231" t="s">
        <v>135</v>
      </c>
      <c r="AU263" s="231" t="s">
        <v>85</v>
      </c>
      <c r="AY263" s="16" t="s">
        <v>133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81</v>
      </c>
      <c r="BK263" s="232">
        <f>ROUND(I263*H263,2)</f>
        <v>0</v>
      </c>
      <c r="BL263" s="16" t="s">
        <v>139</v>
      </c>
      <c r="BM263" s="231" t="s">
        <v>561</v>
      </c>
    </row>
    <row r="264" s="2" customFormat="1">
      <c r="A264" s="37"/>
      <c r="B264" s="38"/>
      <c r="C264" s="39"/>
      <c r="D264" s="233" t="s">
        <v>141</v>
      </c>
      <c r="E264" s="39"/>
      <c r="F264" s="234" t="s">
        <v>440</v>
      </c>
      <c r="G264" s="39"/>
      <c r="H264" s="39"/>
      <c r="I264" s="235"/>
      <c r="J264" s="39"/>
      <c r="K264" s="39"/>
      <c r="L264" s="43"/>
      <c r="M264" s="236"/>
      <c r="N264" s="237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141</v>
      </c>
      <c r="AU264" s="16" t="s">
        <v>85</v>
      </c>
    </row>
    <row r="265" s="12" customFormat="1" ht="25.92" customHeight="1">
      <c r="A265" s="12"/>
      <c r="B265" s="203"/>
      <c r="C265" s="204"/>
      <c r="D265" s="205" t="s">
        <v>75</v>
      </c>
      <c r="E265" s="206" t="s">
        <v>451</v>
      </c>
      <c r="F265" s="206" t="s">
        <v>452</v>
      </c>
      <c r="G265" s="204"/>
      <c r="H265" s="204"/>
      <c r="I265" s="207"/>
      <c r="J265" s="208">
        <f>BK265</f>
        <v>0</v>
      </c>
      <c r="K265" s="204"/>
      <c r="L265" s="209"/>
      <c r="M265" s="210"/>
      <c r="N265" s="211"/>
      <c r="O265" s="211"/>
      <c r="P265" s="212">
        <f>P266+P273+P278</f>
        <v>0</v>
      </c>
      <c r="Q265" s="211"/>
      <c r="R265" s="212">
        <f>R266+R273+R278</f>
        <v>0</v>
      </c>
      <c r="S265" s="211"/>
      <c r="T265" s="213">
        <f>T266+T273+T278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4" t="s">
        <v>166</v>
      </c>
      <c r="AT265" s="215" t="s">
        <v>75</v>
      </c>
      <c r="AU265" s="215" t="s">
        <v>76</v>
      </c>
      <c r="AY265" s="214" t="s">
        <v>133</v>
      </c>
      <c r="BK265" s="216">
        <f>BK266+BK273+BK278</f>
        <v>0</v>
      </c>
    </row>
    <row r="266" s="12" customFormat="1" ht="22.8" customHeight="1">
      <c r="A266" s="12"/>
      <c r="B266" s="203"/>
      <c r="C266" s="204"/>
      <c r="D266" s="205" t="s">
        <v>75</v>
      </c>
      <c r="E266" s="217" t="s">
        <v>453</v>
      </c>
      <c r="F266" s="217" t="s">
        <v>454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SUM(P267:P272)</f>
        <v>0</v>
      </c>
      <c r="Q266" s="211"/>
      <c r="R266" s="212">
        <f>SUM(R267:R272)</f>
        <v>0</v>
      </c>
      <c r="S266" s="211"/>
      <c r="T266" s="213">
        <f>SUM(T267:T272)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166</v>
      </c>
      <c r="AT266" s="215" t="s">
        <v>75</v>
      </c>
      <c r="AU266" s="215" t="s">
        <v>81</v>
      </c>
      <c r="AY266" s="214" t="s">
        <v>133</v>
      </c>
      <c r="BK266" s="216">
        <f>SUM(BK267:BK272)</f>
        <v>0</v>
      </c>
    </row>
    <row r="267" s="2" customFormat="1" ht="24.15" customHeight="1">
      <c r="A267" s="37"/>
      <c r="B267" s="38"/>
      <c r="C267" s="219" t="s">
        <v>455</v>
      </c>
      <c r="D267" s="219" t="s">
        <v>135</v>
      </c>
      <c r="E267" s="220" t="s">
        <v>456</v>
      </c>
      <c r="F267" s="221" t="s">
        <v>457</v>
      </c>
      <c r="G267" s="222" t="s">
        <v>458</v>
      </c>
      <c r="H267" s="223">
        <v>1</v>
      </c>
      <c r="I267" s="224"/>
      <c r="J267" s="225">
        <f>ROUND(I267*H267,2)</f>
        <v>0</v>
      </c>
      <c r="K267" s="226"/>
      <c r="L267" s="43"/>
      <c r="M267" s="227" t="s">
        <v>1</v>
      </c>
      <c r="N267" s="228" t="s">
        <v>41</v>
      </c>
      <c r="O267" s="90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1" t="s">
        <v>459</v>
      </c>
      <c r="AT267" s="231" t="s">
        <v>135</v>
      </c>
      <c r="AU267" s="231" t="s">
        <v>85</v>
      </c>
      <c r="AY267" s="16" t="s">
        <v>133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6" t="s">
        <v>81</v>
      </c>
      <c r="BK267" s="232">
        <f>ROUND(I267*H267,2)</f>
        <v>0</v>
      </c>
      <c r="BL267" s="16" t="s">
        <v>459</v>
      </c>
      <c r="BM267" s="231" t="s">
        <v>562</v>
      </c>
    </row>
    <row r="268" s="2" customFormat="1">
      <c r="A268" s="37"/>
      <c r="B268" s="38"/>
      <c r="C268" s="39"/>
      <c r="D268" s="233" t="s">
        <v>141</v>
      </c>
      <c r="E268" s="39"/>
      <c r="F268" s="234" t="s">
        <v>461</v>
      </c>
      <c r="G268" s="39"/>
      <c r="H268" s="39"/>
      <c r="I268" s="235"/>
      <c r="J268" s="39"/>
      <c r="K268" s="39"/>
      <c r="L268" s="43"/>
      <c r="M268" s="236"/>
      <c r="N268" s="237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141</v>
      </c>
      <c r="AU268" s="16" t="s">
        <v>85</v>
      </c>
    </row>
    <row r="269" s="2" customFormat="1" ht="24.15" customHeight="1">
      <c r="A269" s="37"/>
      <c r="B269" s="38"/>
      <c r="C269" s="219" t="s">
        <v>462</v>
      </c>
      <c r="D269" s="219" t="s">
        <v>135</v>
      </c>
      <c r="E269" s="220" t="s">
        <v>463</v>
      </c>
      <c r="F269" s="221" t="s">
        <v>464</v>
      </c>
      <c r="G269" s="222" t="s">
        <v>458</v>
      </c>
      <c r="H269" s="223">
        <v>1</v>
      </c>
      <c r="I269" s="224"/>
      <c r="J269" s="225">
        <f>ROUND(I269*H269,2)</f>
        <v>0</v>
      </c>
      <c r="K269" s="226"/>
      <c r="L269" s="43"/>
      <c r="M269" s="227" t="s">
        <v>1</v>
      </c>
      <c r="N269" s="228" t="s">
        <v>41</v>
      </c>
      <c r="O269" s="90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1" t="s">
        <v>459</v>
      </c>
      <c r="AT269" s="231" t="s">
        <v>135</v>
      </c>
      <c r="AU269" s="231" t="s">
        <v>85</v>
      </c>
      <c r="AY269" s="16" t="s">
        <v>133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6" t="s">
        <v>81</v>
      </c>
      <c r="BK269" s="232">
        <f>ROUND(I269*H269,2)</f>
        <v>0</v>
      </c>
      <c r="BL269" s="16" t="s">
        <v>459</v>
      </c>
      <c r="BM269" s="231" t="s">
        <v>563</v>
      </c>
    </row>
    <row r="270" s="2" customFormat="1">
      <c r="A270" s="37"/>
      <c r="B270" s="38"/>
      <c r="C270" s="39"/>
      <c r="D270" s="233" t="s">
        <v>141</v>
      </c>
      <c r="E270" s="39"/>
      <c r="F270" s="234" t="s">
        <v>464</v>
      </c>
      <c r="G270" s="39"/>
      <c r="H270" s="39"/>
      <c r="I270" s="235"/>
      <c r="J270" s="39"/>
      <c r="K270" s="39"/>
      <c r="L270" s="43"/>
      <c r="M270" s="236"/>
      <c r="N270" s="237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141</v>
      </c>
      <c r="AU270" s="16" t="s">
        <v>85</v>
      </c>
    </row>
    <row r="271" s="2" customFormat="1" ht="16.5" customHeight="1">
      <c r="A271" s="37"/>
      <c r="B271" s="38"/>
      <c r="C271" s="219" t="s">
        <v>466</v>
      </c>
      <c r="D271" s="219" t="s">
        <v>135</v>
      </c>
      <c r="E271" s="220" t="s">
        <v>467</v>
      </c>
      <c r="F271" s="221" t="s">
        <v>468</v>
      </c>
      <c r="G271" s="222" t="s">
        <v>458</v>
      </c>
      <c r="H271" s="223">
        <v>1</v>
      </c>
      <c r="I271" s="224"/>
      <c r="J271" s="225">
        <f>ROUND(I271*H271,2)</f>
        <v>0</v>
      </c>
      <c r="K271" s="226"/>
      <c r="L271" s="43"/>
      <c r="M271" s="227" t="s">
        <v>1</v>
      </c>
      <c r="N271" s="228" t="s">
        <v>41</v>
      </c>
      <c r="O271" s="90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1" t="s">
        <v>459</v>
      </c>
      <c r="AT271" s="231" t="s">
        <v>135</v>
      </c>
      <c r="AU271" s="231" t="s">
        <v>85</v>
      </c>
      <c r="AY271" s="16" t="s">
        <v>133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6" t="s">
        <v>81</v>
      </c>
      <c r="BK271" s="232">
        <f>ROUND(I271*H271,2)</f>
        <v>0</v>
      </c>
      <c r="BL271" s="16" t="s">
        <v>459</v>
      </c>
      <c r="BM271" s="231" t="s">
        <v>564</v>
      </c>
    </row>
    <row r="272" s="2" customFormat="1">
      <c r="A272" s="37"/>
      <c r="B272" s="38"/>
      <c r="C272" s="39"/>
      <c r="D272" s="233" t="s">
        <v>141</v>
      </c>
      <c r="E272" s="39"/>
      <c r="F272" s="234" t="s">
        <v>468</v>
      </c>
      <c r="G272" s="39"/>
      <c r="H272" s="39"/>
      <c r="I272" s="235"/>
      <c r="J272" s="39"/>
      <c r="K272" s="39"/>
      <c r="L272" s="43"/>
      <c r="M272" s="236"/>
      <c r="N272" s="237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141</v>
      </c>
      <c r="AU272" s="16" t="s">
        <v>85</v>
      </c>
    </row>
    <row r="273" s="12" customFormat="1" ht="22.8" customHeight="1">
      <c r="A273" s="12"/>
      <c r="B273" s="203"/>
      <c r="C273" s="204"/>
      <c r="D273" s="205" t="s">
        <v>75</v>
      </c>
      <c r="E273" s="217" t="s">
        <v>470</v>
      </c>
      <c r="F273" s="217" t="s">
        <v>471</v>
      </c>
      <c r="G273" s="204"/>
      <c r="H273" s="204"/>
      <c r="I273" s="207"/>
      <c r="J273" s="218">
        <f>BK273</f>
        <v>0</v>
      </c>
      <c r="K273" s="204"/>
      <c r="L273" s="209"/>
      <c r="M273" s="210"/>
      <c r="N273" s="211"/>
      <c r="O273" s="211"/>
      <c r="P273" s="212">
        <f>SUM(P274:P277)</f>
        <v>0</v>
      </c>
      <c r="Q273" s="211"/>
      <c r="R273" s="212">
        <f>SUM(R274:R277)</f>
        <v>0</v>
      </c>
      <c r="S273" s="211"/>
      <c r="T273" s="213">
        <f>SUM(T274:T277)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4" t="s">
        <v>166</v>
      </c>
      <c r="AT273" s="215" t="s">
        <v>75</v>
      </c>
      <c r="AU273" s="215" t="s">
        <v>81</v>
      </c>
      <c r="AY273" s="214" t="s">
        <v>133</v>
      </c>
      <c r="BK273" s="216">
        <f>SUM(BK274:BK277)</f>
        <v>0</v>
      </c>
    </row>
    <row r="274" s="2" customFormat="1" ht="16.5" customHeight="1">
      <c r="A274" s="37"/>
      <c r="B274" s="38"/>
      <c r="C274" s="219" t="s">
        <v>472</v>
      </c>
      <c r="D274" s="219" t="s">
        <v>135</v>
      </c>
      <c r="E274" s="220" t="s">
        <v>473</v>
      </c>
      <c r="F274" s="221" t="s">
        <v>471</v>
      </c>
      <c r="G274" s="222" t="s">
        <v>458</v>
      </c>
      <c r="H274" s="223">
        <v>1</v>
      </c>
      <c r="I274" s="224"/>
      <c r="J274" s="225">
        <f>ROUND(I274*H274,2)</f>
        <v>0</v>
      </c>
      <c r="K274" s="226"/>
      <c r="L274" s="43"/>
      <c r="M274" s="227" t="s">
        <v>1</v>
      </c>
      <c r="N274" s="228" t="s">
        <v>41</v>
      </c>
      <c r="O274" s="90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1" t="s">
        <v>459</v>
      </c>
      <c r="AT274" s="231" t="s">
        <v>135</v>
      </c>
      <c r="AU274" s="231" t="s">
        <v>85</v>
      </c>
      <c r="AY274" s="16" t="s">
        <v>133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6" t="s">
        <v>81</v>
      </c>
      <c r="BK274" s="232">
        <f>ROUND(I274*H274,2)</f>
        <v>0</v>
      </c>
      <c r="BL274" s="16" t="s">
        <v>459</v>
      </c>
      <c r="BM274" s="231" t="s">
        <v>565</v>
      </c>
    </row>
    <row r="275" s="2" customFormat="1">
      <c r="A275" s="37"/>
      <c r="B275" s="38"/>
      <c r="C275" s="39"/>
      <c r="D275" s="233" t="s">
        <v>141</v>
      </c>
      <c r="E275" s="39"/>
      <c r="F275" s="234" t="s">
        <v>471</v>
      </c>
      <c r="G275" s="39"/>
      <c r="H275" s="39"/>
      <c r="I275" s="235"/>
      <c r="J275" s="39"/>
      <c r="K275" s="39"/>
      <c r="L275" s="43"/>
      <c r="M275" s="236"/>
      <c r="N275" s="237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141</v>
      </c>
      <c r="AU275" s="16" t="s">
        <v>85</v>
      </c>
    </row>
    <row r="276" s="2" customFormat="1" ht="16.5" customHeight="1">
      <c r="A276" s="37"/>
      <c r="B276" s="38"/>
      <c r="C276" s="219" t="s">
        <v>475</v>
      </c>
      <c r="D276" s="219" t="s">
        <v>135</v>
      </c>
      <c r="E276" s="220" t="s">
        <v>476</v>
      </c>
      <c r="F276" s="221" t="s">
        <v>477</v>
      </c>
      <c r="G276" s="222" t="s">
        <v>458</v>
      </c>
      <c r="H276" s="223">
        <v>1</v>
      </c>
      <c r="I276" s="224"/>
      <c r="J276" s="225">
        <f>ROUND(I276*H276,2)</f>
        <v>0</v>
      </c>
      <c r="K276" s="226"/>
      <c r="L276" s="43"/>
      <c r="M276" s="227" t="s">
        <v>1</v>
      </c>
      <c r="N276" s="228" t="s">
        <v>41</v>
      </c>
      <c r="O276" s="90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1" t="s">
        <v>459</v>
      </c>
      <c r="AT276" s="231" t="s">
        <v>135</v>
      </c>
      <c r="AU276" s="231" t="s">
        <v>85</v>
      </c>
      <c r="AY276" s="16" t="s">
        <v>133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6" t="s">
        <v>81</v>
      </c>
      <c r="BK276" s="232">
        <f>ROUND(I276*H276,2)</f>
        <v>0</v>
      </c>
      <c r="BL276" s="16" t="s">
        <v>459</v>
      </c>
      <c r="BM276" s="231" t="s">
        <v>566</v>
      </c>
    </row>
    <row r="277" s="2" customFormat="1">
      <c r="A277" s="37"/>
      <c r="B277" s="38"/>
      <c r="C277" s="39"/>
      <c r="D277" s="233" t="s">
        <v>141</v>
      </c>
      <c r="E277" s="39"/>
      <c r="F277" s="234" t="s">
        <v>477</v>
      </c>
      <c r="G277" s="39"/>
      <c r="H277" s="39"/>
      <c r="I277" s="235"/>
      <c r="J277" s="39"/>
      <c r="K277" s="39"/>
      <c r="L277" s="43"/>
      <c r="M277" s="236"/>
      <c r="N277" s="237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141</v>
      </c>
      <c r="AU277" s="16" t="s">
        <v>85</v>
      </c>
    </row>
    <row r="278" s="12" customFormat="1" ht="22.8" customHeight="1">
      <c r="A278" s="12"/>
      <c r="B278" s="203"/>
      <c r="C278" s="204"/>
      <c r="D278" s="205" t="s">
        <v>75</v>
      </c>
      <c r="E278" s="217" t="s">
        <v>479</v>
      </c>
      <c r="F278" s="217" t="s">
        <v>480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SUM(P279:P280)</f>
        <v>0</v>
      </c>
      <c r="Q278" s="211"/>
      <c r="R278" s="212">
        <f>SUM(R279:R280)</f>
        <v>0</v>
      </c>
      <c r="S278" s="211"/>
      <c r="T278" s="213">
        <f>SUM(T279:T280)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166</v>
      </c>
      <c r="AT278" s="215" t="s">
        <v>75</v>
      </c>
      <c r="AU278" s="215" t="s">
        <v>81</v>
      </c>
      <c r="AY278" s="214" t="s">
        <v>133</v>
      </c>
      <c r="BK278" s="216">
        <f>SUM(BK279:BK280)</f>
        <v>0</v>
      </c>
    </row>
    <row r="279" s="2" customFormat="1" ht="16.5" customHeight="1">
      <c r="A279" s="37"/>
      <c r="B279" s="38"/>
      <c r="C279" s="219" t="s">
        <v>481</v>
      </c>
      <c r="D279" s="219" t="s">
        <v>135</v>
      </c>
      <c r="E279" s="220" t="s">
        <v>482</v>
      </c>
      <c r="F279" s="221" t="s">
        <v>483</v>
      </c>
      <c r="G279" s="222" t="s">
        <v>458</v>
      </c>
      <c r="H279" s="223">
        <v>2</v>
      </c>
      <c r="I279" s="224"/>
      <c r="J279" s="225">
        <f>ROUND(I279*H279,2)</f>
        <v>0</v>
      </c>
      <c r="K279" s="226"/>
      <c r="L279" s="43"/>
      <c r="M279" s="227" t="s">
        <v>1</v>
      </c>
      <c r="N279" s="228" t="s">
        <v>41</v>
      </c>
      <c r="O279" s="90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1" t="s">
        <v>459</v>
      </c>
      <c r="AT279" s="231" t="s">
        <v>135</v>
      </c>
      <c r="AU279" s="231" t="s">
        <v>85</v>
      </c>
      <c r="AY279" s="16" t="s">
        <v>133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6" t="s">
        <v>81</v>
      </c>
      <c r="BK279" s="232">
        <f>ROUND(I279*H279,2)</f>
        <v>0</v>
      </c>
      <c r="BL279" s="16" t="s">
        <v>459</v>
      </c>
      <c r="BM279" s="231" t="s">
        <v>567</v>
      </c>
    </row>
    <row r="280" s="2" customFormat="1">
      <c r="A280" s="37"/>
      <c r="B280" s="38"/>
      <c r="C280" s="39"/>
      <c r="D280" s="233" t="s">
        <v>141</v>
      </c>
      <c r="E280" s="39"/>
      <c r="F280" s="234" t="s">
        <v>483</v>
      </c>
      <c r="G280" s="39"/>
      <c r="H280" s="39"/>
      <c r="I280" s="235"/>
      <c r="J280" s="39"/>
      <c r="K280" s="39"/>
      <c r="L280" s="43"/>
      <c r="M280" s="271"/>
      <c r="N280" s="272"/>
      <c r="O280" s="273"/>
      <c r="P280" s="273"/>
      <c r="Q280" s="273"/>
      <c r="R280" s="273"/>
      <c r="S280" s="273"/>
      <c r="T280" s="27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141</v>
      </c>
      <c r="AU280" s="16" t="s">
        <v>85</v>
      </c>
    </row>
    <row r="281" s="2" customFormat="1" ht="6.96" customHeight="1">
      <c r="A281" s="37"/>
      <c r="B281" s="65"/>
      <c r="C281" s="66"/>
      <c r="D281" s="66"/>
      <c r="E281" s="66"/>
      <c r="F281" s="66"/>
      <c r="G281" s="66"/>
      <c r="H281" s="66"/>
      <c r="I281" s="66"/>
      <c r="J281" s="66"/>
      <c r="K281" s="66"/>
      <c r="L281" s="43"/>
      <c r="M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</row>
  </sheetData>
  <sheetProtection sheet="1" autoFilter="0" formatColumns="0" formatRows="0" objects="1" scenarios="1" spinCount="100000" saltValue="Nhss2qHtoyxa4/aPmKNi6RMQj4MTryVM3/5bjtEwYEapQz3TqMWkuDRpfladPb2f4yQmdx6odm7+ug+1Bk0LFw==" hashValue="rp2m6AARUYK35qKyQBDnf/ywKV1KpzwoJ/XYAmC62cEeRXZA10UFZ3Xn7iZthnqgKZeKLNy0vxpVCqzqN/HSzA==" algorithmName="SHA-512" password="CC35"/>
  <autoFilter ref="C126:K28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19"/>
    </row>
    <row r="4" s="1" customFormat="1" ht="24.96" customHeight="1">
      <c r="B4" s="19"/>
      <c r="C4" s="138" t="s">
        <v>568</v>
      </c>
      <c r="H4" s="19"/>
    </row>
    <row r="5" s="1" customFormat="1" ht="12" customHeight="1">
      <c r="B5" s="19"/>
      <c r="C5" s="275" t="s">
        <v>13</v>
      </c>
      <c r="D5" s="147" t="s">
        <v>14</v>
      </c>
      <c r="E5" s="1"/>
      <c r="F5" s="1"/>
      <c r="H5" s="19"/>
    </row>
    <row r="6" s="1" customFormat="1" ht="36.96" customHeight="1">
      <c r="B6" s="19"/>
      <c r="C6" s="276" t="s">
        <v>16</v>
      </c>
      <c r="D6" s="277" t="s">
        <v>17</v>
      </c>
      <c r="E6" s="1"/>
      <c r="F6" s="1"/>
      <c r="H6" s="19"/>
    </row>
    <row r="7" s="1" customFormat="1" ht="16.5" customHeight="1">
      <c r="B7" s="19"/>
      <c r="C7" s="140" t="s">
        <v>22</v>
      </c>
      <c r="D7" s="144" t="str">
        <f>'Rekapitulace stavby'!AN8</f>
        <v>18. 2. 2022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91"/>
      <c r="B9" s="278"/>
      <c r="C9" s="279" t="s">
        <v>57</v>
      </c>
      <c r="D9" s="280" t="s">
        <v>58</v>
      </c>
      <c r="E9" s="280" t="s">
        <v>120</v>
      </c>
      <c r="F9" s="281" t="s">
        <v>569</v>
      </c>
      <c r="G9" s="191"/>
      <c r="H9" s="278"/>
    </row>
    <row r="10" s="2" customFormat="1" ht="26.4" customHeight="1">
      <c r="A10" s="37"/>
      <c r="B10" s="43"/>
      <c r="C10" s="282" t="s">
        <v>14</v>
      </c>
      <c r="D10" s="282" t="s">
        <v>17</v>
      </c>
      <c r="E10" s="37"/>
      <c r="F10" s="37"/>
      <c r="G10" s="37"/>
      <c r="H10" s="43"/>
    </row>
    <row r="11" s="2" customFormat="1" ht="16.8" customHeight="1">
      <c r="A11" s="37"/>
      <c r="B11" s="43"/>
      <c r="C11" s="283" t="s">
        <v>88</v>
      </c>
      <c r="D11" s="284" t="s">
        <v>89</v>
      </c>
      <c r="E11" s="285" t="s">
        <v>1</v>
      </c>
      <c r="F11" s="286">
        <v>16.199999999999999</v>
      </c>
      <c r="G11" s="37"/>
      <c r="H11" s="43"/>
    </row>
    <row r="12" s="2" customFormat="1" ht="16.8" customHeight="1">
      <c r="A12" s="37"/>
      <c r="B12" s="43"/>
      <c r="C12" s="287" t="s">
        <v>88</v>
      </c>
      <c r="D12" s="287" t="s">
        <v>184</v>
      </c>
      <c r="E12" s="16" t="s">
        <v>1</v>
      </c>
      <c r="F12" s="288">
        <v>16.199999999999999</v>
      </c>
      <c r="G12" s="37"/>
      <c r="H12" s="43"/>
    </row>
    <row r="13" s="2" customFormat="1" ht="16.8" customHeight="1">
      <c r="A13" s="37"/>
      <c r="B13" s="43"/>
      <c r="C13" s="283" t="s">
        <v>91</v>
      </c>
      <c r="D13" s="284" t="s">
        <v>91</v>
      </c>
      <c r="E13" s="285" t="s">
        <v>1</v>
      </c>
      <c r="F13" s="286">
        <v>90.596000000000004</v>
      </c>
      <c r="G13" s="37"/>
      <c r="H13" s="43"/>
    </row>
    <row r="14" s="2" customFormat="1" ht="16.8" customHeight="1">
      <c r="A14" s="37"/>
      <c r="B14" s="43"/>
      <c r="C14" s="287" t="s">
        <v>1</v>
      </c>
      <c r="D14" s="287" t="s">
        <v>164</v>
      </c>
      <c r="E14" s="16" t="s">
        <v>1</v>
      </c>
      <c r="F14" s="288">
        <v>28.399999999999999</v>
      </c>
      <c r="G14" s="37"/>
      <c r="H14" s="43"/>
    </row>
    <row r="15" s="2" customFormat="1" ht="16.8" customHeight="1">
      <c r="A15" s="37"/>
      <c r="B15" s="43"/>
      <c r="C15" s="287" t="s">
        <v>1</v>
      </c>
      <c r="D15" s="287" t="s">
        <v>165</v>
      </c>
      <c r="E15" s="16" t="s">
        <v>1</v>
      </c>
      <c r="F15" s="288">
        <v>57.100000000000001</v>
      </c>
      <c r="G15" s="37"/>
      <c r="H15" s="43"/>
    </row>
    <row r="16" s="2" customFormat="1" ht="16.8" customHeight="1">
      <c r="A16" s="37"/>
      <c r="B16" s="43"/>
      <c r="C16" s="287" t="s">
        <v>1</v>
      </c>
      <c r="D16" s="287" t="s">
        <v>570</v>
      </c>
      <c r="E16" s="16" t="s">
        <v>1</v>
      </c>
      <c r="F16" s="288">
        <v>5.0960000000000001</v>
      </c>
      <c r="G16" s="37"/>
      <c r="H16" s="43"/>
    </row>
    <row r="17" s="2" customFormat="1" ht="16.8" customHeight="1">
      <c r="A17" s="37"/>
      <c r="B17" s="43"/>
      <c r="C17" s="287" t="s">
        <v>91</v>
      </c>
      <c r="D17" s="287" t="s">
        <v>146</v>
      </c>
      <c r="E17" s="16" t="s">
        <v>1</v>
      </c>
      <c r="F17" s="288">
        <v>90.596000000000004</v>
      </c>
      <c r="G17" s="37"/>
      <c r="H17" s="43"/>
    </row>
    <row r="18" s="2" customFormat="1" ht="16.8" customHeight="1">
      <c r="A18" s="37"/>
      <c r="B18" s="43"/>
      <c r="C18" s="283" t="s">
        <v>94</v>
      </c>
      <c r="D18" s="284" t="s">
        <v>95</v>
      </c>
      <c r="E18" s="285" t="s">
        <v>1</v>
      </c>
      <c r="F18" s="286">
        <v>39.899999999999999</v>
      </c>
      <c r="G18" s="37"/>
      <c r="H18" s="43"/>
    </row>
    <row r="19" s="2" customFormat="1" ht="16.8" customHeight="1">
      <c r="A19" s="37"/>
      <c r="B19" s="43"/>
      <c r="C19" s="287" t="s">
        <v>1</v>
      </c>
      <c r="D19" s="287" t="s">
        <v>190</v>
      </c>
      <c r="E19" s="16" t="s">
        <v>1</v>
      </c>
      <c r="F19" s="288">
        <v>6.9000000000000004</v>
      </c>
      <c r="G19" s="37"/>
      <c r="H19" s="43"/>
    </row>
    <row r="20" s="2" customFormat="1" ht="16.8" customHeight="1">
      <c r="A20" s="37"/>
      <c r="B20" s="43"/>
      <c r="C20" s="287" t="s">
        <v>1</v>
      </c>
      <c r="D20" s="287" t="s">
        <v>191</v>
      </c>
      <c r="E20" s="16" t="s">
        <v>1</v>
      </c>
      <c r="F20" s="288">
        <v>33</v>
      </c>
      <c r="G20" s="37"/>
      <c r="H20" s="43"/>
    </row>
    <row r="21" s="2" customFormat="1" ht="16.8" customHeight="1">
      <c r="A21" s="37"/>
      <c r="B21" s="43"/>
      <c r="C21" s="287" t="s">
        <v>94</v>
      </c>
      <c r="D21" s="287" t="s">
        <v>146</v>
      </c>
      <c r="E21" s="16" t="s">
        <v>1</v>
      </c>
      <c r="F21" s="288">
        <v>39.899999999999999</v>
      </c>
      <c r="G21" s="37"/>
      <c r="H21" s="43"/>
    </row>
    <row r="22" s="2" customFormat="1" ht="26.4" customHeight="1">
      <c r="A22" s="37"/>
      <c r="B22" s="43"/>
      <c r="C22" s="282" t="s">
        <v>571</v>
      </c>
      <c r="D22" s="282" t="s">
        <v>82</v>
      </c>
      <c r="E22" s="37"/>
      <c r="F22" s="37"/>
      <c r="G22" s="37"/>
      <c r="H22" s="43"/>
    </row>
    <row r="23" s="2" customFormat="1" ht="16.8" customHeight="1">
      <c r="A23" s="37"/>
      <c r="B23" s="43"/>
      <c r="C23" s="283" t="s">
        <v>88</v>
      </c>
      <c r="D23" s="284" t="s">
        <v>89</v>
      </c>
      <c r="E23" s="285" t="s">
        <v>1</v>
      </c>
      <c r="F23" s="286">
        <v>16.199999999999999</v>
      </c>
      <c r="G23" s="37"/>
      <c r="H23" s="43"/>
    </row>
    <row r="24" s="2" customFormat="1" ht="16.8" customHeight="1">
      <c r="A24" s="37"/>
      <c r="B24" s="43"/>
      <c r="C24" s="287" t="s">
        <v>88</v>
      </c>
      <c r="D24" s="287" t="s">
        <v>184</v>
      </c>
      <c r="E24" s="16" t="s">
        <v>1</v>
      </c>
      <c r="F24" s="288">
        <v>16.199999999999999</v>
      </c>
      <c r="G24" s="37"/>
      <c r="H24" s="43"/>
    </row>
    <row r="25" s="2" customFormat="1" ht="16.8" customHeight="1">
      <c r="A25" s="37"/>
      <c r="B25" s="43"/>
      <c r="C25" s="289" t="s">
        <v>572</v>
      </c>
      <c r="D25" s="37"/>
      <c r="E25" s="37"/>
      <c r="F25" s="37"/>
      <c r="G25" s="37"/>
      <c r="H25" s="43"/>
    </row>
    <row r="26" s="2" customFormat="1" ht="16.8" customHeight="1">
      <c r="A26" s="37"/>
      <c r="B26" s="43"/>
      <c r="C26" s="287" t="s">
        <v>180</v>
      </c>
      <c r="D26" s="287" t="s">
        <v>181</v>
      </c>
      <c r="E26" s="16" t="s">
        <v>160</v>
      </c>
      <c r="F26" s="288">
        <v>16.199999999999999</v>
      </c>
      <c r="G26" s="37"/>
      <c r="H26" s="43"/>
    </row>
    <row r="27" s="2" customFormat="1">
      <c r="A27" s="37"/>
      <c r="B27" s="43"/>
      <c r="C27" s="287" t="s">
        <v>167</v>
      </c>
      <c r="D27" s="287" t="s">
        <v>168</v>
      </c>
      <c r="E27" s="16" t="s">
        <v>160</v>
      </c>
      <c r="F27" s="288">
        <v>34.496000000000002</v>
      </c>
      <c r="G27" s="37"/>
      <c r="H27" s="43"/>
    </row>
    <row r="28" s="2" customFormat="1">
      <c r="A28" s="37"/>
      <c r="B28" s="43"/>
      <c r="C28" s="287" t="s">
        <v>174</v>
      </c>
      <c r="D28" s="287" t="s">
        <v>175</v>
      </c>
      <c r="E28" s="16" t="s">
        <v>160</v>
      </c>
      <c r="F28" s="288">
        <v>758.91200000000003</v>
      </c>
      <c r="G28" s="37"/>
      <c r="H28" s="43"/>
    </row>
    <row r="29" s="2" customFormat="1" ht="16.8" customHeight="1">
      <c r="A29" s="37"/>
      <c r="B29" s="43"/>
      <c r="C29" s="283" t="s">
        <v>91</v>
      </c>
      <c r="D29" s="284" t="s">
        <v>91</v>
      </c>
      <c r="E29" s="285" t="s">
        <v>1</v>
      </c>
      <c r="F29" s="286">
        <v>90.596000000000004</v>
      </c>
      <c r="G29" s="37"/>
      <c r="H29" s="43"/>
    </row>
    <row r="30" s="2" customFormat="1" ht="16.8" customHeight="1">
      <c r="A30" s="37"/>
      <c r="B30" s="43"/>
      <c r="C30" s="287" t="s">
        <v>1</v>
      </c>
      <c r="D30" s="287" t="s">
        <v>163</v>
      </c>
      <c r="E30" s="16" t="s">
        <v>1</v>
      </c>
      <c r="F30" s="288">
        <v>5.0960000000000001</v>
      </c>
      <c r="G30" s="37"/>
      <c r="H30" s="43"/>
    </row>
    <row r="31" s="2" customFormat="1" ht="16.8" customHeight="1">
      <c r="A31" s="37"/>
      <c r="B31" s="43"/>
      <c r="C31" s="287" t="s">
        <v>1</v>
      </c>
      <c r="D31" s="287" t="s">
        <v>164</v>
      </c>
      <c r="E31" s="16" t="s">
        <v>1</v>
      </c>
      <c r="F31" s="288">
        <v>28.399999999999999</v>
      </c>
      <c r="G31" s="37"/>
      <c r="H31" s="43"/>
    </row>
    <row r="32" s="2" customFormat="1" ht="16.8" customHeight="1">
      <c r="A32" s="37"/>
      <c r="B32" s="43"/>
      <c r="C32" s="287" t="s">
        <v>1</v>
      </c>
      <c r="D32" s="287" t="s">
        <v>165</v>
      </c>
      <c r="E32" s="16" t="s">
        <v>1</v>
      </c>
      <c r="F32" s="288">
        <v>57.100000000000001</v>
      </c>
      <c r="G32" s="37"/>
      <c r="H32" s="43"/>
    </row>
    <row r="33" s="2" customFormat="1" ht="16.8" customHeight="1">
      <c r="A33" s="37"/>
      <c r="B33" s="43"/>
      <c r="C33" s="287" t="s">
        <v>91</v>
      </c>
      <c r="D33" s="287" t="s">
        <v>146</v>
      </c>
      <c r="E33" s="16" t="s">
        <v>1</v>
      </c>
      <c r="F33" s="288">
        <v>90.596000000000004</v>
      </c>
      <c r="G33" s="37"/>
      <c r="H33" s="43"/>
    </row>
    <row r="34" s="2" customFormat="1" ht="16.8" customHeight="1">
      <c r="A34" s="37"/>
      <c r="B34" s="43"/>
      <c r="C34" s="289" t="s">
        <v>572</v>
      </c>
      <c r="D34" s="37"/>
      <c r="E34" s="37"/>
      <c r="F34" s="37"/>
      <c r="G34" s="37"/>
      <c r="H34" s="43"/>
    </row>
    <row r="35" s="2" customFormat="1">
      <c r="A35" s="37"/>
      <c r="B35" s="43"/>
      <c r="C35" s="287" t="s">
        <v>158</v>
      </c>
      <c r="D35" s="287" t="s">
        <v>159</v>
      </c>
      <c r="E35" s="16" t="s">
        <v>160</v>
      </c>
      <c r="F35" s="288">
        <v>90.596000000000004</v>
      </c>
      <c r="G35" s="37"/>
      <c r="H35" s="43"/>
    </row>
    <row r="36" s="2" customFormat="1">
      <c r="A36" s="37"/>
      <c r="B36" s="43"/>
      <c r="C36" s="287" t="s">
        <v>167</v>
      </c>
      <c r="D36" s="287" t="s">
        <v>168</v>
      </c>
      <c r="E36" s="16" t="s">
        <v>160</v>
      </c>
      <c r="F36" s="288">
        <v>34.496000000000002</v>
      </c>
      <c r="G36" s="37"/>
      <c r="H36" s="43"/>
    </row>
    <row r="37" s="2" customFormat="1">
      <c r="A37" s="37"/>
      <c r="B37" s="43"/>
      <c r="C37" s="287" t="s">
        <v>174</v>
      </c>
      <c r="D37" s="287" t="s">
        <v>175</v>
      </c>
      <c r="E37" s="16" t="s">
        <v>160</v>
      </c>
      <c r="F37" s="288">
        <v>758.91200000000003</v>
      </c>
      <c r="G37" s="37"/>
      <c r="H37" s="43"/>
    </row>
    <row r="38" s="2" customFormat="1" ht="16.8" customHeight="1">
      <c r="A38" s="37"/>
      <c r="B38" s="43"/>
      <c r="C38" s="283" t="s">
        <v>94</v>
      </c>
      <c r="D38" s="284" t="s">
        <v>95</v>
      </c>
      <c r="E38" s="285" t="s">
        <v>1</v>
      </c>
      <c r="F38" s="286">
        <v>39.899999999999999</v>
      </c>
      <c r="G38" s="37"/>
      <c r="H38" s="43"/>
    </row>
    <row r="39" s="2" customFormat="1" ht="16.8" customHeight="1">
      <c r="A39" s="37"/>
      <c r="B39" s="43"/>
      <c r="C39" s="287" t="s">
        <v>1</v>
      </c>
      <c r="D39" s="287" t="s">
        <v>190</v>
      </c>
      <c r="E39" s="16" t="s">
        <v>1</v>
      </c>
      <c r="F39" s="288">
        <v>6.9000000000000004</v>
      </c>
      <c r="G39" s="37"/>
      <c r="H39" s="43"/>
    </row>
    <row r="40" s="2" customFormat="1" ht="16.8" customHeight="1">
      <c r="A40" s="37"/>
      <c r="B40" s="43"/>
      <c r="C40" s="287" t="s">
        <v>1</v>
      </c>
      <c r="D40" s="287" t="s">
        <v>191</v>
      </c>
      <c r="E40" s="16" t="s">
        <v>1</v>
      </c>
      <c r="F40" s="288">
        <v>33</v>
      </c>
      <c r="G40" s="37"/>
      <c r="H40" s="43"/>
    </row>
    <row r="41" s="2" customFormat="1" ht="16.8" customHeight="1">
      <c r="A41" s="37"/>
      <c r="B41" s="43"/>
      <c r="C41" s="287" t="s">
        <v>94</v>
      </c>
      <c r="D41" s="287" t="s">
        <v>146</v>
      </c>
      <c r="E41" s="16" t="s">
        <v>1</v>
      </c>
      <c r="F41" s="288">
        <v>39.899999999999999</v>
      </c>
      <c r="G41" s="37"/>
      <c r="H41" s="43"/>
    </row>
    <row r="42" s="2" customFormat="1" ht="16.8" customHeight="1">
      <c r="A42" s="37"/>
      <c r="B42" s="43"/>
      <c r="C42" s="289" t="s">
        <v>572</v>
      </c>
      <c r="D42" s="37"/>
      <c r="E42" s="37"/>
      <c r="F42" s="37"/>
      <c r="G42" s="37"/>
      <c r="H42" s="43"/>
    </row>
    <row r="43" s="2" customFormat="1" ht="16.8" customHeight="1">
      <c r="A43" s="37"/>
      <c r="B43" s="43"/>
      <c r="C43" s="287" t="s">
        <v>186</v>
      </c>
      <c r="D43" s="287" t="s">
        <v>187</v>
      </c>
      <c r="E43" s="16" t="s">
        <v>160</v>
      </c>
      <c r="F43" s="288">
        <v>39.899999999999999</v>
      </c>
      <c r="G43" s="37"/>
      <c r="H43" s="43"/>
    </row>
    <row r="44" s="2" customFormat="1">
      <c r="A44" s="37"/>
      <c r="B44" s="43"/>
      <c r="C44" s="287" t="s">
        <v>167</v>
      </c>
      <c r="D44" s="287" t="s">
        <v>168</v>
      </c>
      <c r="E44" s="16" t="s">
        <v>160</v>
      </c>
      <c r="F44" s="288">
        <v>34.496000000000002</v>
      </c>
      <c r="G44" s="37"/>
      <c r="H44" s="43"/>
    </row>
    <row r="45" s="2" customFormat="1">
      <c r="A45" s="37"/>
      <c r="B45" s="43"/>
      <c r="C45" s="287" t="s">
        <v>174</v>
      </c>
      <c r="D45" s="287" t="s">
        <v>175</v>
      </c>
      <c r="E45" s="16" t="s">
        <v>160</v>
      </c>
      <c r="F45" s="288">
        <v>758.91200000000003</v>
      </c>
      <c r="G45" s="37"/>
      <c r="H45" s="43"/>
    </row>
    <row r="46" s="2" customFormat="1" ht="26.4" customHeight="1">
      <c r="A46" s="37"/>
      <c r="B46" s="43"/>
      <c r="C46" s="282" t="s">
        <v>573</v>
      </c>
      <c r="D46" s="282" t="s">
        <v>86</v>
      </c>
      <c r="E46" s="37"/>
      <c r="F46" s="37"/>
      <c r="G46" s="37"/>
      <c r="H46" s="43"/>
    </row>
    <row r="47" s="2" customFormat="1" ht="16.8" customHeight="1">
      <c r="A47" s="37"/>
      <c r="B47" s="43"/>
      <c r="C47" s="283" t="s">
        <v>88</v>
      </c>
      <c r="D47" s="284" t="s">
        <v>89</v>
      </c>
      <c r="E47" s="285" t="s">
        <v>1</v>
      </c>
      <c r="F47" s="286">
        <v>8.0999999999999996</v>
      </c>
      <c r="G47" s="37"/>
      <c r="H47" s="43"/>
    </row>
    <row r="48" s="2" customFormat="1" ht="16.8" customHeight="1">
      <c r="A48" s="37"/>
      <c r="B48" s="43"/>
      <c r="C48" s="287" t="s">
        <v>88</v>
      </c>
      <c r="D48" s="287" t="s">
        <v>501</v>
      </c>
      <c r="E48" s="16" t="s">
        <v>1</v>
      </c>
      <c r="F48" s="288">
        <v>8.0999999999999996</v>
      </c>
      <c r="G48" s="37"/>
      <c r="H48" s="43"/>
    </row>
    <row r="49" s="2" customFormat="1" ht="16.8" customHeight="1">
      <c r="A49" s="37"/>
      <c r="B49" s="43"/>
      <c r="C49" s="289" t="s">
        <v>572</v>
      </c>
      <c r="D49" s="37"/>
      <c r="E49" s="37"/>
      <c r="F49" s="37"/>
      <c r="G49" s="37"/>
      <c r="H49" s="43"/>
    </row>
    <row r="50" s="2" customFormat="1" ht="16.8" customHeight="1">
      <c r="A50" s="37"/>
      <c r="B50" s="43"/>
      <c r="C50" s="287" t="s">
        <v>180</v>
      </c>
      <c r="D50" s="287" t="s">
        <v>181</v>
      </c>
      <c r="E50" s="16" t="s">
        <v>160</v>
      </c>
      <c r="F50" s="288">
        <v>8.0999999999999996</v>
      </c>
      <c r="G50" s="37"/>
      <c r="H50" s="43"/>
    </row>
    <row r="51" s="2" customFormat="1">
      <c r="A51" s="37"/>
      <c r="B51" s="43"/>
      <c r="C51" s="287" t="s">
        <v>167</v>
      </c>
      <c r="D51" s="287" t="s">
        <v>168</v>
      </c>
      <c r="E51" s="16" t="s">
        <v>160</v>
      </c>
      <c r="F51" s="288">
        <v>20.667999999999999</v>
      </c>
      <c r="G51" s="37"/>
      <c r="H51" s="43"/>
    </row>
    <row r="52" s="2" customFormat="1">
      <c r="A52" s="37"/>
      <c r="B52" s="43"/>
      <c r="C52" s="287" t="s">
        <v>174</v>
      </c>
      <c r="D52" s="287" t="s">
        <v>175</v>
      </c>
      <c r="E52" s="16" t="s">
        <v>160</v>
      </c>
      <c r="F52" s="288">
        <v>454.69600000000003</v>
      </c>
      <c r="G52" s="37"/>
      <c r="H52" s="43"/>
    </row>
    <row r="53" s="2" customFormat="1" ht="16.8" customHeight="1">
      <c r="A53" s="37"/>
      <c r="B53" s="43"/>
      <c r="C53" s="283" t="s">
        <v>91</v>
      </c>
      <c r="D53" s="284" t="s">
        <v>91</v>
      </c>
      <c r="E53" s="285" t="s">
        <v>1</v>
      </c>
      <c r="F53" s="286">
        <v>48.067999999999998</v>
      </c>
      <c r="G53" s="37"/>
      <c r="H53" s="43"/>
    </row>
    <row r="54" s="2" customFormat="1" ht="16.8" customHeight="1">
      <c r="A54" s="37"/>
      <c r="B54" s="43"/>
      <c r="C54" s="287" t="s">
        <v>1</v>
      </c>
      <c r="D54" s="287" t="s">
        <v>495</v>
      </c>
      <c r="E54" s="16" t="s">
        <v>1</v>
      </c>
      <c r="F54" s="288">
        <v>40.899999999999999</v>
      </c>
      <c r="G54" s="37"/>
      <c r="H54" s="43"/>
    </row>
    <row r="55" s="2" customFormat="1" ht="16.8" customHeight="1">
      <c r="A55" s="37"/>
      <c r="B55" s="43"/>
      <c r="C55" s="287" t="s">
        <v>1</v>
      </c>
      <c r="D55" s="287" t="s">
        <v>496</v>
      </c>
      <c r="E55" s="16" t="s">
        <v>1</v>
      </c>
      <c r="F55" s="288">
        <v>7.1680000000000001</v>
      </c>
      <c r="G55" s="37"/>
      <c r="H55" s="43"/>
    </row>
    <row r="56" s="2" customFormat="1" ht="16.8" customHeight="1">
      <c r="A56" s="37"/>
      <c r="B56" s="43"/>
      <c r="C56" s="287" t="s">
        <v>91</v>
      </c>
      <c r="D56" s="287" t="s">
        <v>146</v>
      </c>
      <c r="E56" s="16" t="s">
        <v>1</v>
      </c>
      <c r="F56" s="288">
        <v>48.067999999999998</v>
      </c>
      <c r="G56" s="37"/>
      <c r="H56" s="43"/>
    </row>
    <row r="57" s="2" customFormat="1" ht="16.8" customHeight="1">
      <c r="A57" s="37"/>
      <c r="B57" s="43"/>
      <c r="C57" s="289" t="s">
        <v>572</v>
      </c>
      <c r="D57" s="37"/>
      <c r="E57" s="37"/>
      <c r="F57" s="37"/>
      <c r="G57" s="37"/>
      <c r="H57" s="43"/>
    </row>
    <row r="58" s="2" customFormat="1">
      <c r="A58" s="37"/>
      <c r="B58" s="43"/>
      <c r="C58" s="287" t="s">
        <v>158</v>
      </c>
      <c r="D58" s="287" t="s">
        <v>159</v>
      </c>
      <c r="E58" s="16" t="s">
        <v>160</v>
      </c>
      <c r="F58" s="288">
        <v>48.067999999999998</v>
      </c>
      <c r="G58" s="37"/>
      <c r="H58" s="43"/>
    </row>
    <row r="59" s="2" customFormat="1">
      <c r="A59" s="37"/>
      <c r="B59" s="43"/>
      <c r="C59" s="287" t="s">
        <v>167</v>
      </c>
      <c r="D59" s="287" t="s">
        <v>168</v>
      </c>
      <c r="E59" s="16" t="s">
        <v>160</v>
      </c>
      <c r="F59" s="288">
        <v>20.667999999999999</v>
      </c>
      <c r="G59" s="37"/>
      <c r="H59" s="43"/>
    </row>
    <row r="60" s="2" customFormat="1">
      <c r="A60" s="37"/>
      <c r="B60" s="43"/>
      <c r="C60" s="287" t="s">
        <v>174</v>
      </c>
      <c r="D60" s="287" t="s">
        <v>175</v>
      </c>
      <c r="E60" s="16" t="s">
        <v>160</v>
      </c>
      <c r="F60" s="288">
        <v>454.69600000000003</v>
      </c>
      <c r="G60" s="37"/>
      <c r="H60" s="43"/>
    </row>
    <row r="61" s="2" customFormat="1" ht="16.8" customHeight="1">
      <c r="A61" s="37"/>
      <c r="B61" s="43"/>
      <c r="C61" s="283" t="s">
        <v>94</v>
      </c>
      <c r="D61" s="284" t="s">
        <v>95</v>
      </c>
      <c r="E61" s="285" t="s">
        <v>1</v>
      </c>
      <c r="F61" s="286">
        <v>19.300000000000001</v>
      </c>
      <c r="G61" s="37"/>
      <c r="H61" s="43"/>
    </row>
    <row r="62" s="2" customFormat="1" ht="16.8" customHeight="1">
      <c r="A62" s="37"/>
      <c r="B62" s="43"/>
      <c r="C62" s="287" t="s">
        <v>94</v>
      </c>
      <c r="D62" s="287" t="s">
        <v>503</v>
      </c>
      <c r="E62" s="16" t="s">
        <v>1</v>
      </c>
      <c r="F62" s="288">
        <v>19.300000000000001</v>
      </c>
      <c r="G62" s="37"/>
      <c r="H62" s="43"/>
    </row>
    <row r="63" s="2" customFormat="1" ht="16.8" customHeight="1">
      <c r="A63" s="37"/>
      <c r="B63" s="43"/>
      <c r="C63" s="289" t="s">
        <v>572</v>
      </c>
      <c r="D63" s="37"/>
      <c r="E63" s="37"/>
      <c r="F63" s="37"/>
      <c r="G63" s="37"/>
      <c r="H63" s="43"/>
    </row>
    <row r="64" s="2" customFormat="1" ht="16.8" customHeight="1">
      <c r="A64" s="37"/>
      <c r="B64" s="43"/>
      <c r="C64" s="287" t="s">
        <v>186</v>
      </c>
      <c r="D64" s="287" t="s">
        <v>187</v>
      </c>
      <c r="E64" s="16" t="s">
        <v>160</v>
      </c>
      <c r="F64" s="288">
        <v>19.300000000000001</v>
      </c>
      <c r="G64" s="37"/>
      <c r="H64" s="43"/>
    </row>
    <row r="65" s="2" customFormat="1">
      <c r="A65" s="37"/>
      <c r="B65" s="43"/>
      <c r="C65" s="287" t="s">
        <v>167</v>
      </c>
      <c r="D65" s="287" t="s">
        <v>168</v>
      </c>
      <c r="E65" s="16" t="s">
        <v>160</v>
      </c>
      <c r="F65" s="288">
        <v>20.667999999999999</v>
      </c>
      <c r="G65" s="37"/>
      <c r="H65" s="43"/>
    </row>
    <row r="66" s="2" customFormat="1">
      <c r="A66" s="37"/>
      <c r="B66" s="43"/>
      <c r="C66" s="287" t="s">
        <v>174</v>
      </c>
      <c r="D66" s="287" t="s">
        <v>175</v>
      </c>
      <c r="E66" s="16" t="s">
        <v>160</v>
      </c>
      <c r="F66" s="288">
        <v>454.69600000000003</v>
      </c>
      <c r="G66" s="37"/>
      <c r="H66" s="43"/>
    </row>
    <row r="67" s="2" customFormat="1" ht="7.44" customHeight="1">
      <c r="A67" s="37"/>
      <c r="B67" s="170"/>
      <c r="C67" s="171"/>
      <c r="D67" s="171"/>
      <c r="E67" s="171"/>
      <c r="F67" s="171"/>
      <c r="G67" s="171"/>
      <c r="H67" s="43"/>
    </row>
    <row r="68" s="2" customFormat="1">
      <c r="A68" s="37"/>
      <c r="B68" s="37"/>
      <c r="C68" s="37"/>
      <c r="D68" s="37"/>
      <c r="E68" s="37"/>
      <c r="F68" s="37"/>
      <c r="G68" s="37"/>
      <c r="H68" s="37"/>
    </row>
  </sheetData>
  <sheetProtection sheet="1" formatColumns="0" formatRows="0" objects="1" scenarios="1" spinCount="100000" saltValue="eckoy/lPyOOBzYMzBsQZVkggirxMm0oxWOQQUxsbxQEy61IsRvfI7VLYxdOLRIbF2YdNsVZwiz/Z9lTJ7pHw2Q==" hashValue="nqm0kQg2Nh/EIytDggZEXMmkwzg9zBTDmnjaXDbJ7Ze/7Jw8BnsXAR+ntHk+UbKjtI2nOKWqheotSFMblbP/z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PC-PETR\Administrator</dc:creator>
  <cp:lastModifiedBy>PC-PETR\Administrator</cp:lastModifiedBy>
  <dcterms:created xsi:type="dcterms:W3CDTF">2023-04-05T08:20:04Z</dcterms:created>
  <dcterms:modified xsi:type="dcterms:W3CDTF">2023-04-05T08:20:11Z</dcterms:modified>
</cp:coreProperties>
</file>